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1075" windowHeight="9540"/>
  </bookViews>
  <sheets>
    <sheet name="Plan1" sheetId="1" r:id="rId1"/>
    <sheet name="Plan2" sheetId="2" r:id="rId2"/>
    <sheet name="Plan3" sheetId="3" r:id="rId3"/>
  </sheets>
  <calcPr calcId="144525"/>
</workbook>
</file>

<file path=xl/calcChain.xml><?xml version="1.0" encoding="utf-8"?>
<calcChain xmlns="http://schemas.openxmlformats.org/spreadsheetml/2006/main">
  <c r="C24" i="1" l="1"/>
  <c r="D24" i="1" s="1"/>
  <c r="I23" i="1" s="1"/>
  <c r="N23" i="1"/>
  <c r="M23" i="1"/>
  <c r="F23" i="1"/>
  <c r="E12" i="1"/>
  <c r="I12" i="1" s="1"/>
  <c r="E11" i="1"/>
  <c r="I11" i="1" s="1"/>
  <c r="E10" i="1"/>
  <c r="I10" i="1" s="1"/>
  <c r="E9" i="1"/>
  <c r="I9" i="1" s="1"/>
  <c r="E8" i="1"/>
  <c r="I8" i="1" s="1"/>
  <c r="E7" i="1"/>
  <c r="I7" i="1" s="1"/>
  <c r="G6" i="1"/>
  <c r="F6" i="1"/>
  <c r="H6" i="1" s="1"/>
  <c r="E6" i="1"/>
  <c r="E5" i="1"/>
  <c r="I5" i="1" s="1"/>
  <c r="E4" i="1"/>
  <c r="I4" i="1" s="1"/>
  <c r="B4" i="1"/>
  <c r="B5" i="1" s="1"/>
  <c r="B6" i="1" s="1"/>
  <c r="B7" i="1" s="1"/>
  <c r="B8" i="1" s="1"/>
  <c r="B9" i="1" s="1"/>
  <c r="B10" i="1" s="1"/>
  <c r="B11" i="1" s="1"/>
  <c r="B12" i="1" s="1"/>
  <c r="C129" i="1"/>
  <c r="D129" i="1" s="1"/>
  <c r="I128" i="1" s="1"/>
  <c r="N128" i="1"/>
  <c r="M128" i="1"/>
  <c r="F128" i="1"/>
  <c r="E117" i="1"/>
  <c r="H117" i="1" s="1"/>
  <c r="E116" i="1"/>
  <c r="I116" i="1" s="1"/>
  <c r="E115" i="1"/>
  <c r="E114" i="1"/>
  <c r="I114" i="1" s="1"/>
  <c r="E113" i="1"/>
  <c r="H113" i="1" s="1"/>
  <c r="E112" i="1"/>
  <c r="H112" i="1" s="1"/>
  <c r="G111" i="1"/>
  <c r="G115" i="1" s="1"/>
  <c r="F111" i="1"/>
  <c r="F115" i="1" s="1"/>
  <c r="E111" i="1"/>
  <c r="E110" i="1"/>
  <c r="I110" i="1" s="1"/>
  <c r="E109" i="1"/>
  <c r="I109" i="1" s="1"/>
  <c r="B109" i="1"/>
  <c r="B110" i="1" s="1"/>
  <c r="B111" i="1" s="1"/>
  <c r="B112" i="1" s="1"/>
  <c r="B113" i="1" s="1"/>
  <c r="B114" i="1" s="1"/>
  <c r="B115" i="1" s="1"/>
  <c r="B116" i="1" s="1"/>
  <c r="B117" i="1" s="1"/>
  <c r="F76" i="1"/>
  <c r="C94" i="1"/>
  <c r="D94" i="1" s="1"/>
  <c r="I93" i="1" s="1"/>
  <c r="N93" i="1"/>
  <c r="M93" i="1"/>
  <c r="F93" i="1"/>
  <c r="E82" i="1"/>
  <c r="I82" i="1" s="1"/>
  <c r="E81" i="1"/>
  <c r="I81" i="1" s="1"/>
  <c r="E80" i="1"/>
  <c r="E79" i="1"/>
  <c r="H79" i="1" s="1"/>
  <c r="E78" i="1"/>
  <c r="I78" i="1" s="1"/>
  <c r="E77" i="1"/>
  <c r="H77" i="1" s="1"/>
  <c r="G76" i="1"/>
  <c r="E76" i="1"/>
  <c r="E75" i="1"/>
  <c r="I75" i="1" s="1"/>
  <c r="E74" i="1"/>
  <c r="I74" i="1" s="1"/>
  <c r="B74" i="1"/>
  <c r="B75" i="1" s="1"/>
  <c r="B76" i="1" s="1"/>
  <c r="B77" i="1" s="1"/>
  <c r="B78" i="1" s="1"/>
  <c r="B79" i="1" s="1"/>
  <c r="B80" i="1" s="1"/>
  <c r="B81" i="1" s="1"/>
  <c r="B82" i="1" s="1"/>
  <c r="H5" i="1" l="1"/>
  <c r="I6" i="1"/>
  <c r="H8" i="1"/>
  <c r="H11" i="1"/>
  <c r="H9" i="1"/>
  <c r="H12" i="1"/>
  <c r="H93" i="1"/>
  <c r="J5" i="1"/>
  <c r="K5" i="1" s="1"/>
  <c r="H7" i="1"/>
  <c r="H10" i="1"/>
  <c r="H4" i="1"/>
  <c r="J11" i="1"/>
  <c r="K11" i="1" s="1"/>
  <c r="J7" i="1"/>
  <c r="K7" i="1" s="1"/>
  <c r="J12" i="1"/>
  <c r="K12" i="1" s="1"/>
  <c r="J9" i="1"/>
  <c r="K9" i="1" s="1"/>
  <c r="J6" i="1"/>
  <c r="K6" i="1" s="1"/>
  <c r="J4" i="1"/>
  <c r="K4" i="1" s="1"/>
  <c r="J10" i="1"/>
  <c r="K10" i="1" s="1"/>
  <c r="J8" i="1"/>
  <c r="K8" i="1" s="1"/>
  <c r="H23" i="1"/>
  <c r="H74" i="1"/>
  <c r="I111" i="1"/>
  <c r="H115" i="1"/>
  <c r="H110" i="1"/>
  <c r="I113" i="1"/>
  <c r="I115" i="1"/>
  <c r="H114" i="1"/>
  <c r="I117" i="1"/>
  <c r="H109" i="1"/>
  <c r="I112" i="1"/>
  <c r="H128" i="1"/>
  <c r="H116" i="1"/>
  <c r="H111" i="1"/>
  <c r="H80" i="1"/>
  <c r="I79" i="1"/>
  <c r="I77" i="1"/>
  <c r="I76" i="1"/>
  <c r="H81" i="1"/>
  <c r="H76" i="1"/>
  <c r="H78" i="1"/>
  <c r="I80" i="1"/>
  <c r="H75" i="1"/>
  <c r="H82" i="1"/>
  <c r="G41" i="1"/>
  <c r="G45" i="1" s="1"/>
  <c r="F41" i="1"/>
  <c r="F45" i="1" s="1"/>
  <c r="F58" i="1" l="1"/>
  <c r="M58" i="1"/>
  <c r="N58" i="1"/>
  <c r="C59" i="1" l="1"/>
  <c r="H58" i="1" s="1"/>
  <c r="L112" i="1" l="1"/>
  <c r="L8" i="1"/>
  <c r="M8" i="1" s="1"/>
  <c r="N8" i="1" s="1"/>
  <c r="L11" i="1"/>
  <c r="M11" i="1" s="1"/>
  <c r="N11" i="1" s="1"/>
  <c r="L4" i="1"/>
  <c r="M4" i="1" s="1"/>
  <c r="N4" i="1" s="1"/>
  <c r="L5" i="1"/>
  <c r="M5" i="1" s="1"/>
  <c r="N5" i="1" s="1"/>
  <c r="L9" i="1"/>
  <c r="M9" i="1" s="1"/>
  <c r="N9" i="1" s="1"/>
  <c r="L6" i="1"/>
  <c r="M6" i="1" s="1"/>
  <c r="N6" i="1" s="1"/>
  <c r="L12" i="1"/>
  <c r="M12" i="1" s="1"/>
  <c r="N12" i="1" s="1"/>
  <c r="L10" i="1"/>
  <c r="M10" i="1" s="1"/>
  <c r="N10" i="1" s="1"/>
  <c r="L7" i="1"/>
  <c r="M7" i="1" s="1"/>
  <c r="N7" i="1" s="1"/>
  <c r="L113" i="1"/>
  <c r="L110" i="1"/>
  <c r="L77" i="1"/>
  <c r="L80" i="1"/>
  <c r="L117" i="1"/>
  <c r="L114" i="1"/>
  <c r="L74" i="1"/>
  <c r="L78" i="1"/>
  <c r="L111" i="1"/>
  <c r="L81" i="1"/>
  <c r="L116" i="1"/>
  <c r="L82" i="1"/>
  <c r="L75" i="1"/>
  <c r="L109" i="1"/>
  <c r="L79" i="1"/>
  <c r="L76" i="1"/>
  <c r="L115" i="1"/>
  <c r="D59" i="1"/>
  <c r="I58" i="1" s="1"/>
  <c r="E44" i="1"/>
  <c r="E45" i="1"/>
  <c r="E46" i="1"/>
  <c r="E47" i="1"/>
  <c r="E40" i="1"/>
  <c r="E41" i="1"/>
  <c r="E42" i="1"/>
  <c r="E43" i="1"/>
  <c r="E39" i="1"/>
  <c r="B39" i="1"/>
  <c r="B40" i="1" s="1"/>
  <c r="B41" i="1" s="1"/>
  <c r="B42" i="1" s="1"/>
  <c r="B43" i="1" s="1"/>
  <c r="B44" i="1" s="1"/>
  <c r="B45" i="1" s="1"/>
  <c r="B46" i="1" s="1"/>
  <c r="B47" i="1" s="1"/>
  <c r="J112" i="1" l="1"/>
  <c r="J117" i="1"/>
  <c r="J115" i="1"/>
  <c r="J76" i="1"/>
  <c r="J74" i="1"/>
  <c r="K74" i="1" s="1"/>
  <c r="M74" i="1" s="1"/>
  <c r="N74" i="1" s="1"/>
  <c r="J111" i="1"/>
  <c r="J75" i="1"/>
  <c r="J81" i="1"/>
  <c r="J109" i="1"/>
  <c r="K109" i="1" s="1"/>
  <c r="M109" i="1" s="1"/>
  <c r="N109" i="1" s="1"/>
  <c r="J113" i="1"/>
  <c r="J110" i="1"/>
  <c r="K110" i="1" s="1"/>
  <c r="M110" i="1" s="1"/>
  <c r="N110" i="1" s="1"/>
  <c r="J82" i="1"/>
  <c r="J79" i="1"/>
  <c r="J116" i="1"/>
  <c r="J78" i="1"/>
  <c r="J77" i="1"/>
  <c r="J114" i="1"/>
  <c r="J80" i="1"/>
  <c r="H39" i="1"/>
  <c r="L39" i="1" s="1"/>
  <c r="I39" i="1"/>
  <c r="J39" i="1" s="1"/>
  <c r="K39" i="1" s="1"/>
  <c r="H42" i="1"/>
  <c r="L42" i="1" s="1"/>
  <c r="I42" i="1"/>
  <c r="J42" i="1" s="1"/>
  <c r="H41" i="1"/>
  <c r="L41" i="1" s="1"/>
  <c r="I41" i="1"/>
  <c r="J41" i="1" s="1"/>
  <c r="H43" i="1"/>
  <c r="L43" i="1" s="1"/>
  <c r="I43" i="1"/>
  <c r="J43" i="1" s="1"/>
  <c r="H40" i="1"/>
  <c r="L40" i="1" s="1"/>
  <c r="I40" i="1"/>
  <c r="J40" i="1" s="1"/>
  <c r="H47" i="1"/>
  <c r="L47" i="1" s="1"/>
  <c r="I47" i="1"/>
  <c r="J47" i="1" s="1"/>
  <c r="H46" i="1"/>
  <c r="L46" i="1" s="1"/>
  <c r="I46" i="1"/>
  <c r="J46" i="1" s="1"/>
  <c r="H45" i="1"/>
  <c r="L45" i="1" s="1"/>
  <c r="I45" i="1"/>
  <c r="J45" i="1" s="1"/>
  <c r="H44" i="1"/>
  <c r="L44" i="1" s="1"/>
  <c r="I44" i="1"/>
  <c r="J44" i="1" s="1"/>
  <c r="K111" i="1" l="1"/>
  <c r="M111" i="1" s="1"/>
  <c r="N111" i="1" s="1"/>
  <c r="K75" i="1"/>
  <c r="M75" i="1" s="1"/>
  <c r="N75" i="1" s="1"/>
  <c r="M39" i="1"/>
  <c r="N39" i="1" s="1"/>
  <c r="K112" i="1" l="1"/>
  <c r="M112" i="1" s="1"/>
  <c r="N112" i="1" s="1"/>
  <c r="K76" i="1"/>
  <c r="M76" i="1" s="1"/>
  <c r="N76" i="1" s="1"/>
  <c r="K113" i="1"/>
  <c r="K40" i="1"/>
  <c r="K77" i="1" l="1"/>
  <c r="M77" i="1" s="1"/>
  <c r="N77" i="1" s="1"/>
  <c r="K78" i="1"/>
  <c r="M113" i="1"/>
  <c r="N113" i="1" s="1"/>
  <c r="K114" i="1"/>
  <c r="M40" i="1"/>
  <c r="N40" i="1" s="1"/>
  <c r="K41" i="1"/>
  <c r="M78" i="1" l="1"/>
  <c r="N78" i="1" s="1"/>
  <c r="K79" i="1"/>
  <c r="M114" i="1"/>
  <c r="N114" i="1" s="1"/>
  <c r="K115" i="1"/>
  <c r="M41" i="1"/>
  <c r="N41" i="1" s="1"/>
  <c r="K42" i="1"/>
  <c r="M115" i="1" l="1"/>
  <c r="N115" i="1" s="1"/>
  <c r="K116" i="1"/>
  <c r="M79" i="1"/>
  <c r="N79" i="1" s="1"/>
  <c r="K80" i="1"/>
  <c r="K43" i="1"/>
  <c r="M42" i="1"/>
  <c r="N42" i="1" s="1"/>
  <c r="K117" i="1" l="1"/>
  <c r="M117" i="1" s="1"/>
  <c r="N117" i="1" s="1"/>
  <c r="M116" i="1"/>
  <c r="N116" i="1" s="1"/>
  <c r="M80" i="1"/>
  <c r="N80" i="1" s="1"/>
  <c r="K81" i="1"/>
  <c r="K44" i="1"/>
  <c r="M43" i="1"/>
  <c r="N43" i="1" s="1"/>
  <c r="M81" i="1" l="1"/>
  <c r="N81" i="1" s="1"/>
  <c r="K82" i="1"/>
  <c r="M82" i="1" s="1"/>
  <c r="N82" i="1" s="1"/>
  <c r="K45" i="1"/>
  <c r="M44" i="1"/>
  <c r="N44" i="1" s="1"/>
  <c r="K46" i="1" l="1"/>
  <c r="M45" i="1"/>
  <c r="N45" i="1" s="1"/>
  <c r="K47" i="1" l="1"/>
  <c r="M46" i="1"/>
  <c r="N46" i="1" s="1"/>
  <c r="M47" i="1" l="1"/>
  <c r="N47" i="1" s="1"/>
</calcChain>
</file>

<file path=xl/sharedStrings.xml><?xml version="1.0" encoding="utf-8"?>
<sst xmlns="http://schemas.openxmlformats.org/spreadsheetml/2006/main" count="308" uniqueCount="64">
  <si>
    <t>K</t>
  </si>
  <si>
    <t>L</t>
  </si>
  <si>
    <t>(m)</t>
  </si>
  <si>
    <t>(médio)</t>
  </si>
  <si>
    <t>(%)</t>
  </si>
  <si>
    <t>(MN/m²)</t>
  </si>
  <si>
    <t>(kN/m²)</t>
  </si>
  <si>
    <t>α</t>
  </si>
  <si>
    <t>ΔL</t>
  </si>
  <si>
    <t>Franki</t>
  </si>
  <si>
    <t>(kN)</t>
  </si>
  <si>
    <t>U: perímetro da seção transversal do fuste (m)</t>
  </si>
  <si>
    <t>L: comprimento da estaca (m)</t>
  </si>
  <si>
    <t>(inicial)</t>
  </si>
  <si>
    <t>(final)</t>
  </si>
  <si>
    <t>Tipo de estacas</t>
  </si>
  <si>
    <t>Pré-moldadas</t>
  </si>
  <si>
    <t>Escavadas</t>
  </si>
  <si>
    <r>
      <t>2F</t>
    </r>
    <r>
      <rPr>
        <vertAlign val="subscript"/>
        <sz val="11"/>
        <color theme="1"/>
        <rFont val="Calibri"/>
        <family val="2"/>
        <scheme val="minor"/>
      </rPr>
      <t>1</t>
    </r>
  </si>
  <si>
    <r>
      <t>F</t>
    </r>
    <r>
      <rPr>
        <b/>
        <vertAlign val="subscript"/>
        <sz val="11"/>
        <color theme="1"/>
        <rFont val="Calibri"/>
        <family val="2"/>
        <scheme val="minor"/>
      </rPr>
      <t>1</t>
    </r>
  </si>
  <si>
    <r>
      <t>F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</si>
  <si>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b/>
        <vertAlign val="subscript"/>
        <sz val="11"/>
        <color theme="1"/>
        <rFont val="Calibri"/>
        <family val="2"/>
        <scheme val="minor"/>
      </rPr>
      <t>SPT</t>
    </r>
  </si>
  <si>
    <r>
      <t>U.ΔL.R</t>
    </r>
    <r>
      <rPr>
        <b/>
        <vertAlign val="subscript"/>
        <sz val="11"/>
        <color theme="1"/>
        <rFont val="Calibri"/>
        <family val="2"/>
        <scheme val="minor"/>
      </rPr>
      <t>L</t>
    </r>
    <r>
      <rPr>
        <b/>
        <sz val="11"/>
        <color theme="1"/>
        <rFont val="Calibri"/>
        <family val="2"/>
        <scheme val="minor"/>
      </rPr>
      <t>/F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</si>
  <si>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P = P</t>
    </r>
    <r>
      <rPr>
        <b/>
        <vertAlign val="subscript"/>
        <sz val="11"/>
        <color theme="1"/>
        <rFont val="Calibri"/>
        <family val="2"/>
        <scheme val="minor"/>
      </rPr>
      <t>R</t>
    </r>
    <r>
      <rPr>
        <b/>
        <sz val="11"/>
        <color theme="1"/>
        <rFont val="Calibri"/>
        <family val="2"/>
        <scheme val="minor"/>
      </rPr>
      <t>/2</t>
    </r>
  </si>
  <si>
    <t>Tipo de terreno</t>
  </si>
  <si>
    <t>Areia</t>
  </si>
  <si>
    <t>Areia siltosa</t>
  </si>
  <si>
    <t>Areia silto-argilosa</t>
  </si>
  <si>
    <t>Areia argilosa</t>
  </si>
  <si>
    <t>Areia argilo-siltosa</t>
  </si>
  <si>
    <t>Silte</t>
  </si>
  <si>
    <t>Silte arenoso</t>
  </si>
  <si>
    <t>Silte areno-argiloso</t>
  </si>
  <si>
    <t>Silte argiloso</t>
  </si>
  <si>
    <t>Silte argilo-arenoso</t>
  </si>
  <si>
    <t>Argila</t>
  </si>
  <si>
    <t>Argila arenosa</t>
  </si>
  <si>
    <t>Argila areno-siltosa</t>
  </si>
  <si>
    <t>Argila siltosa</t>
  </si>
  <si>
    <t>Argila silto-arenosa</t>
  </si>
  <si>
    <t xml:space="preserve"> (MN/m²)</t>
  </si>
  <si>
    <r>
      <t>COEFICIENTES F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e F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</si>
  <si>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1+D/80</t>
  </si>
  <si>
    <r>
      <t>R</t>
    </r>
    <r>
      <rPr>
        <b/>
        <vertAlign val="subscript"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= KN</t>
    </r>
  </si>
  <si>
    <r>
      <t>R</t>
    </r>
    <r>
      <rPr>
        <b/>
        <vertAlign val="subscript"/>
        <sz val="11"/>
        <color theme="1"/>
        <rFont val="Calibri"/>
        <family val="2"/>
        <scheme val="minor"/>
      </rPr>
      <t>L</t>
    </r>
    <r>
      <rPr>
        <b/>
        <sz val="11"/>
        <color theme="1"/>
        <rFont val="Calibri"/>
        <family val="2"/>
        <scheme val="minor"/>
      </rPr>
      <t xml:space="preserve"> = αkN</t>
    </r>
  </si>
  <si>
    <t xml:space="preserve">CARACTERIZAÇÃO DAS ESTACAS </t>
  </si>
  <si>
    <t xml:space="preserve">Tipo </t>
  </si>
  <si>
    <t>AP</t>
  </si>
  <si>
    <t>U</t>
  </si>
  <si>
    <t>Seção transversal</t>
  </si>
  <si>
    <t>quadrada</t>
  </si>
  <si>
    <t>(m²)</t>
  </si>
  <si>
    <t>(mm)</t>
  </si>
  <si>
    <r>
      <t>P</t>
    </r>
    <r>
      <rPr>
        <b/>
        <vertAlign val="subscript"/>
        <sz val="11"/>
        <color theme="1"/>
        <rFont val="Calibri"/>
        <family val="2"/>
      </rPr>
      <t>L</t>
    </r>
    <r>
      <rPr>
        <b/>
        <sz val="11"/>
        <color theme="1"/>
        <rFont val="Calibri"/>
        <family val="2"/>
      </rPr>
      <t>=ΣU.ΔL.R</t>
    </r>
    <r>
      <rPr>
        <b/>
        <vertAlign val="subscript"/>
        <sz val="11"/>
        <color theme="1"/>
        <rFont val="Calibri"/>
        <family val="2"/>
        <scheme val="minor"/>
      </rPr>
      <t>L</t>
    </r>
    <r>
      <rPr>
        <b/>
        <sz val="11"/>
        <color theme="1"/>
        <rFont val="Calibri"/>
        <family val="2"/>
        <scheme val="minor"/>
      </rPr>
      <t>/F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</si>
  <si>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P</t>
    </r>
    <r>
      <rPr>
        <b/>
        <vertAlign val="subscript"/>
        <sz val="11"/>
        <color theme="1"/>
        <rFont val="Calibri"/>
        <family val="2"/>
      </rPr>
      <t>P</t>
    </r>
    <r>
      <rPr>
        <b/>
        <sz val="11"/>
        <color theme="1"/>
        <rFont val="Calibri"/>
        <family val="2"/>
      </rPr>
      <t>= R</t>
    </r>
    <r>
      <rPr>
        <b/>
        <vertAlign val="subscript"/>
        <sz val="11"/>
        <color theme="1"/>
        <rFont val="Calibri"/>
        <family val="2"/>
      </rPr>
      <t>P</t>
    </r>
    <r>
      <rPr>
        <b/>
        <sz val="11"/>
        <color theme="1"/>
        <rFont val="Calibri"/>
        <family val="2"/>
      </rPr>
      <t>.A</t>
    </r>
    <r>
      <rPr>
        <b/>
        <vertAlign val="subscript"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/F</t>
    </r>
    <r>
      <rPr>
        <b/>
        <vertAlign val="subscript"/>
        <sz val="11"/>
        <color theme="1"/>
        <rFont val="Calibri"/>
        <family val="2"/>
        <scheme val="minor"/>
      </rPr>
      <t>1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</si>
  <si>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R</t>
    </r>
    <r>
      <rPr>
        <b/>
        <sz val="11"/>
        <color theme="1"/>
        <rFont val="Calibri"/>
        <family val="2"/>
        <scheme val="minor"/>
      </rPr>
      <t xml:space="preserve"> = P</t>
    </r>
    <r>
      <rPr>
        <b/>
        <vertAlign val="subscript"/>
        <sz val="11"/>
        <color theme="1"/>
        <rFont val="Calibri"/>
        <family val="2"/>
        <scheme val="minor"/>
      </rPr>
      <t>L</t>
    </r>
    <r>
      <rPr>
        <b/>
        <sz val="11"/>
        <color theme="1"/>
        <rFont val="Calibri"/>
        <family val="2"/>
        <scheme val="minor"/>
      </rPr>
      <t>+ P</t>
    </r>
    <r>
      <rPr>
        <b/>
        <vertAlign val="subscript"/>
        <sz val="11"/>
        <color theme="1"/>
        <rFont val="Calibri"/>
        <family val="2"/>
        <scheme val="minor"/>
      </rPr>
      <t>P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</si>
  <si>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: área da seção transversal da ponta da estaca (m²)</t>
    </r>
  </si>
  <si>
    <r>
      <t>F</t>
    </r>
    <r>
      <rPr>
        <b/>
        <vertAlign val="subscript"/>
        <sz val="12"/>
        <color theme="1"/>
        <rFont val="Calibri"/>
        <family val="2"/>
        <scheme val="minor"/>
      </rPr>
      <t xml:space="preserve">1 </t>
    </r>
    <r>
      <rPr>
        <b/>
        <sz val="12"/>
        <color theme="1"/>
        <rFont val="Calibri"/>
        <family val="2"/>
        <scheme val="minor"/>
      </rPr>
      <t xml:space="preserve"> </t>
    </r>
  </si>
  <si>
    <r>
      <t>F</t>
    </r>
    <r>
      <rPr>
        <b/>
        <vertAlign val="subscript"/>
        <sz val="11"/>
        <color theme="1"/>
        <rFont val="Calibri"/>
        <family val="2"/>
        <scheme val="minor"/>
      </rPr>
      <t xml:space="preserve">2 </t>
    </r>
  </si>
  <si>
    <t>Lado</t>
  </si>
  <si>
    <t>CÁLCULO DA CAPACIDADE DE CARGA DE ESTACAS - SONDAGEM - SPT 06 - REATOR UASB</t>
  </si>
  <si>
    <t>CÁLCULO DA CAPACIDADE DE CARGA DE ESTACAS - SONDAGEM - SPT 10 -FILTRO BIOLÓGCO PERCOLADOR</t>
  </si>
  <si>
    <t>CÁLCULO DA CAPACIDADE DE CARGA DE ESTACAS - SONDAGEM - SPT 11 -DECANTADOR SECUNDÁRIO</t>
  </si>
  <si>
    <t>CÁLCULO DA CAPACIDADE DE CARGA DE ESTACAS - SONDAGEM - SPT 07 -TRATAMENTO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</si>
</sst>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"/>
    <numFmt numFmtId="165" formatCode="0.0"/>
    <numFmt numFmtId="166" formatCode="_-* #,##0.0_-;\-* #,##0.0_-;_-* &quot;-&quot;??_-;_-@_-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medium">
        <color auto="1"/>
      </left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/>
      <right style="thin">
        <color auto="1"/>
      </right>
      <top style="dashed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" fontId="0" fillId="0" borderId="10" xfId="0" applyNumberFormat="1" applyFill="1" applyBorder="1" applyAlignment="1">
      <alignment horizontal="center" vertical="center"/>
    </xf>
    <xf numFmtId="2" fontId="0" fillId="0" borderId="10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 vertical="center"/>
    </xf>
    <xf numFmtId="165" fontId="0" fillId="0" borderId="10" xfId="0" applyNumberFormat="1" applyFill="1" applyBorder="1" applyAlignment="1">
      <alignment horizontal="center" vertical="center"/>
    </xf>
    <xf numFmtId="167" fontId="0" fillId="0" borderId="10" xfId="1" applyNumberFormat="1" applyFont="1" applyFill="1" applyBorder="1" applyAlignment="1">
      <alignment horizontal="center" vertical="center"/>
    </xf>
    <xf numFmtId="166" fontId="0" fillId="0" borderId="10" xfId="1" applyNumberFormat="1" applyFont="1" applyFill="1" applyBorder="1" applyAlignment="1">
      <alignment horizontal="center" vertical="center"/>
    </xf>
    <xf numFmtId="165" fontId="0" fillId="0" borderId="10" xfId="0" applyNumberFormat="1" applyFill="1" applyBorder="1" applyAlignment="1">
      <alignment vertical="center"/>
    </xf>
    <xf numFmtId="165" fontId="0" fillId="0" borderId="11" xfId="0" applyNumberFormat="1" applyFill="1" applyBorder="1" applyAlignment="1">
      <alignment vertical="center"/>
    </xf>
    <xf numFmtId="2" fontId="0" fillId="0" borderId="12" xfId="0" applyNumberFormat="1" applyFill="1" applyBorder="1" applyAlignment="1">
      <alignment horizontal="center" vertical="center"/>
    </xf>
    <xf numFmtId="1" fontId="0" fillId="0" borderId="13" xfId="0" applyNumberFormat="1" applyFill="1" applyBorder="1" applyAlignment="1">
      <alignment horizontal="center" vertical="center"/>
    </xf>
    <xf numFmtId="2" fontId="0" fillId="0" borderId="13" xfId="0" applyNumberFormat="1" applyFill="1" applyBorder="1" applyAlignment="1">
      <alignment horizontal="center" vertical="center"/>
    </xf>
    <xf numFmtId="165" fontId="0" fillId="0" borderId="13" xfId="0" applyNumberFormat="1" applyFill="1" applyBorder="1" applyAlignment="1">
      <alignment horizontal="center" vertical="center"/>
    </xf>
    <xf numFmtId="167" fontId="0" fillId="0" borderId="13" xfId="1" applyNumberFormat="1" applyFont="1" applyFill="1" applyBorder="1" applyAlignment="1">
      <alignment horizontal="center" vertical="center"/>
    </xf>
    <xf numFmtId="166" fontId="0" fillId="0" borderId="13" xfId="1" applyNumberFormat="1" applyFont="1" applyFill="1" applyBorder="1" applyAlignment="1">
      <alignment horizontal="center" vertical="center"/>
    </xf>
    <xf numFmtId="165" fontId="0" fillId="0" borderId="13" xfId="0" applyNumberFormat="1" applyFill="1" applyBorder="1" applyAlignment="1">
      <alignment vertical="center"/>
    </xf>
    <xf numFmtId="165" fontId="0" fillId="0" borderId="19" xfId="0" applyNumberFormat="1" applyFill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/>
    </xf>
    <xf numFmtId="165" fontId="0" fillId="0" borderId="28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165" fontId="0" fillId="0" borderId="29" xfId="0" applyNumberFormat="1" applyBorder="1" applyAlignment="1">
      <alignment horizontal="center" vertical="center"/>
    </xf>
    <xf numFmtId="165" fontId="0" fillId="0" borderId="30" xfId="0" applyNumberFormat="1" applyBorder="1" applyAlignment="1">
      <alignment horizontal="center" vertical="center"/>
    </xf>
    <xf numFmtId="0" fontId="0" fillId="0" borderId="51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0" borderId="40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1" fontId="0" fillId="0" borderId="10" xfId="0" applyNumberFormat="1" applyFont="1" applyFill="1" applyBorder="1" applyAlignment="1">
      <alignment horizontal="center" vertical="center"/>
    </xf>
    <xf numFmtId="2" fontId="0" fillId="0" borderId="10" xfId="0" applyNumberFormat="1" applyFont="1" applyFill="1" applyBorder="1" applyAlignment="1">
      <alignment horizontal="center" vertical="center"/>
    </xf>
    <xf numFmtId="165" fontId="0" fillId="0" borderId="10" xfId="0" applyNumberFormat="1" applyFont="1" applyFill="1" applyBorder="1" applyAlignment="1">
      <alignment horizontal="center" vertical="center"/>
    </xf>
    <xf numFmtId="167" fontId="1" fillId="0" borderId="10" xfId="1" applyNumberFormat="1" applyFont="1" applyFill="1" applyBorder="1" applyAlignment="1">
      <alignment horizontal="center" vertical="center"/>
    </xf>
    <xf numFmtId="166" fontId="1" fillId="0" borderId="10" xfId="1" applyNumberFormat="1" applyFont="1" applyFill="1" applyBorder="1" applyAlignment="1">
      <alignment horizontal="center" vertical="center"/>
    </xf>
    <xf numFmtId="165" fontId="0" fillId="0" borderId="10" xfId="0" applyNumberFormat="1" applyFont="1" applyFill="1" applyBorder="1" applyAlignment="1">
      <alignment vertical="center"/>
    </xf>
    <xf numFmtId="165" fontId="0" fillId="0" borderId="11" xfId="0" applyNumberFormat="1" applyFont="1" applyFill="1" applyBorder="1" applyAlignment="1">
      <alignment vertical="center"/>
    </xf>
    <xf numFmtId="2" fontId="0" fillId="0" borderId="1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1" fontId="0" fillId="0" borderId="7" xfId="0" applyNumberFormat="1" applyFill="1" applyBorder="1" applyAlignment="1">
      <alignment horizontal="center" vertical="center"/>
    </xf>
    <xf numFmtId="165" fontId="0" fillId="0" borderId="7" xfId="0" applyNumberFormat="1" applyFill="1" applyBorder="1" applyAlignment="1">
      <alignment horizontal="center" vertical="center"/>
    </xf>
    <xf numFmtId="167" fontId="0" fillId="0" borderId="7" xfId="1" applyNumberFormat="1" applyFont="1" applyFill="1" applyBorder="1" applyAlignment="1">
      <alignment horizontal="center" vertical="center"/>
    </xf>
    <xf numFmtId="166" fontId="0" fillId="0" borderId="7" xfId="1" applyNumberFormat="1" applyFont="1" applyFill="1" applyBorder="1" applyAlignment="1">
      <alignment horizontal="center" vertical="center"/>
    </xf>
    <xf numFmtId="165" fontId="0" fillId="0" borderId="7" xfId="0" applyNumberFormat="1" applyFill="1" applyBorder="1" applyAlignment="1">
      <alignment vertical="center"/>
    </xf>
    <xf numFmtId="165" fontId="0" fillId="0" borderId="8" xfId="0" applyNumberFormat="1" applyFill="1" applyBorder="1" applyAlignment="1">
      <alignment vertical="center"/>
    </xf>
    <xf numFmtId="2" fontId="0" fillId="0" borderId="9" xfId="0" applyNumberFormat="1" applyFont="1" applyFill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2" fillId="0" borderId="18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46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65" fontId="0" fillId="0" borderId="55" xfId="0" applyNumberFormat="1" applyFont="1" applyBorder="1" applyAlignment="1">
      <alignment horizontal="center" vertical="center"/>
    </xf>
    <xf numFmtId="0" fontId="0" fillId="0" borderId="4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55" xfId="0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6" xfId="0" applyBorder="1" applyAlignment="1">
      <alignment horizontal="center"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vertical="center"/>
    </xf>
    <xf numFmtId="0" fontId="0" fillId="0" borderId="59" xfId="0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60" xfId="0" applyBorder="1" applyAlignment="1">
      <alignment vertical="center"/>
    </xf>
    <xf numFmtId="0" fontId="0" fillId="0" borderId="14" xfId="0" applyBorder="1" applyAlignment="1">
      <alignment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0"/>
  <sheetViews>
    <sheetView tabSelected="1" topLeftCell="A124" zoomScale="115" zoomScaleNormal="115" workbookViewId="0">
      <selection activeCell="A106" sqref="A106:XFD106"/>
    </sheetView>
  </sheetViews>
  <sheetFormatPr defaultRowHeight="15" x14ac:dyDescent="0.25"/>
  <cols>
    <col min="1" max="9" width="8.7109375" customWidth="1"/>
    <col min="10" max="10" width="9.7109375" customWidth="1"/>
    <col min="11" max="11" width="13.7109375" customWidth="1"/>
    <col min="12" max="12" width="11.7109375" customWidth="1"/>
    <col min="13" max="13" width="9.7109375" customWidth="1"/>
    <col min="14" max="14" width="8.7109375" customWidth="1"/>
  </cols>
  <sheetData>
    <row r="1" spans="1:14" ht="14.1" customHeight="1" thickBot="1" x14ac:dyDescent="0.3">
      <c r="A1" s="97" t="s">
        <v>63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9"/>
    </row>
    <row r="2" spans="1:14" ht="15" customHeight="1" x14ac:dyDescent="0.25">
      <c r="A2" s="2" t="s">
        <v>8</v>
      </c>
      <c r="B2" s="3" t="s">
        <v>1</v>
      </c>
      <c r="C2" s="88" t="s">
        <v>21</v>
      </c>
      <c r="D2" s="89"/>
      <c r="E2" s="90"/>
      <c r="F2" s="4" t="s">
        <v>0</v>
      </c>
      <c r="G2" s="5" t="s">
        <v>7</v>
      </c>
      <c r="H2" s="5" t="s">
        <v>43</v>
      </c>
      <c r="I2" s="5" t="s">
        <v>44</v>
      </c>
      <c r="J2" s="5" t="s">
        <v>22</v>
      </c>
      <c r="K2" s="5" t="s">
        <v>53</v>
      </c>
      <c r="L2" s="5" t="s">
        <v>54</v>
      </c>
      <c r="M2" s="5" t="s">
        <v>55</v>
      </c>
      <c r="N2" s="6" t="s">
        <v>23</v>
      </c>
    </row>
    <row r="3" spans="1:14" ht="15" customHeight="1" thickBot="1" x14ac:dyDescent="0.3">
      <c r="A3" s="7" t="s">
        <v>2</v>
      </c>
      <c r="B3" s="8" t="s">
        <v>2</v>
      </c>
      <c r="C3" s="8" t="s">
        <v>13</v>
      </c>
      <c r="D3" s="8" t="s">
        <v>14</v>
      </c>
      <c r="E3" s="9" t="s">
        <v>3</v>
      </c>
      <c r="F3" s="9" t="s">
        <v>5</v>
      </c>
      <c r="G3" s="10" t="s">
        <v>4</v>
      </c>
      <c r="H3" s="91" t="s">
        <v>6</v>
      </c>
      <c r="I3" s="92"/>
      <c r="J3" s="91" t="s">
        <v>10</v>
      </c>
      <c r="K3" s="92"/>
      <c r="L3" s="92"/>
      <c r="M3" s="92"/>
      <c r="N3" s="93"/>
    </row>
    <row r="4" spans="1:14" ht="14.1" customHeight="1" x14ac:dyDescent="0.25">
      <c r="A4" s="63">
        <v>1</v>
      </c>
      <c r="B4" s="64">
        <f>A4</f>
        <v>1</v>
      </c>
      <c r="C4" s="64">
        <v>9</v>
      </c>
      <c r="D4" s="64">
        <v>6</v>
      </c>
      <c r="E4" s="65">
        <f>INT((C4+D4)/2)</f>
        <v>7</v>
      </c>
      <c r="F4" s="64">
        <v>0.23</v>
      </c>
      <c r="G4" s="66">
        <v>3.4</v>
      </c>
      <c r="H4" s="67">
        <f>F4*E4*1000</f>
        <v>1610</v>
      </c>
      <c r="I4" s="68">
        <f>G4*F4*E4*10</f>
        <v>54.74</v>
      </c>
      <c r="J4" s="69">
        <f>N$23*I4*A4/I$23</f>
        <v>13.829052631578948</v>
      </c>
      <c r="K4" s="69">
        <f>J4</f>
        <v>13.829052631578948</v>
      </c>
      <c r="L4" s="69">
        <f>H4*M$23/H$58</f>
        <v>28.98</v>
      </c>
      <c r="M4" s="69">
        <f>K4+L4</f>
        <v>42.80905263157895</v>
      </c>
      <c r="N4" s="70">
        <f>M4/2</f>
        <v>21.404526315789475</v>
      </c>
    </row>
    <row r="5" spans="1:14" ht="14.1" customHeight="1" x14ac:dyDescent="0.25">
      <c r="A5" s="13">
        <v>1</v>
      </c>
      <c r="B5" s="12">
        <f>A5+B4</f>
        <v>2</v>
      </c>
      <c r="C5" s="12">
        <v>4</v>
      </c>
      <c r="D5" s="12">
        <v>4</v>
      </c>
      <c r="E5" s="11">
        <f t="shared" ref="E5:E12" si="0">INT((C5+D5)/2)</f>
        <v>4</v>
      </c>
      <c r="F5" s="12">
        <v>0.23</v>
      </c>
      <c r="G5" s="14">
        <v>3.4</v>
      </c>
      <c r="H5" s="15">
        <f t="shared" ref="H5:H6" si="1">F5*E5*1000</f>
        <v>920</v>
      </c>
      <c r="I5" s="16">
        <f t="shared" ref="I5:I12" si="2">G5*F5*E5*10</f>
        <v>31.28</v>
      </c>
      <c r="J5" s="17">
        <f t="shared" ref="J5:J12" si="3">N$23*I5*A5/I$23</f>
        <v>7.9023157894736844</v>
      </c>
      <c r="K5" s="17">
        <f t="shared" ref="K5:K12" si="4">J5</f>
        <v>7.9023157894736844</v>
      </c>
      <c r="L5" s="17">
        <f>H5*M$23/H$58</f>
        <v>16.559999999999999</v>
      </c>
      <c r="M5" s="17">
        <f t="shared" ref="M5:M12" si="5">K5+L5</f>
        <v>24.462315789473685</v>
      </c>
      <c r="N5" s="18">
        <f t="shared" ref="N5:N12" si="6">M5/2</f>
        <v>12.231157894736842</v>
      </c>
    </row>
    <row r="6" spans="1:14" ht="14.1" customHeight="1" x14ac:dyDescent="0.25">
      <c r="A6" s="13">
        <v>1</v>
      </c>
      <c r="B6" s="12">
        <f t="shared" ref="B6:B12" si="7">A6+B5</f>
        <v>3</v>
      </c>
      <c r="C6" s="12">
        <v>6</v>
      </c>
      <c r="D6" s="12">
        <v>6</v>
      </c>
      <c r="E6" s="11">
        <f t="shared" si="0"/>
        <v>6</v>
      </c>
      <c r="F6" s="12">
        <f>(0.23+0.8)/2</f>
        <v>0.51500000000000001</v>
      </c>
      <c r="G6" s="14">
        <f>(3.4+2)/2</f>
        <v>2.7</v>
      </c>
      <c r="H6" s="15">
        <f t="shared" si="1"/>
        <v>3090</v>
      </c>
      <c r="I6" s="16">
        <f t="shared" si="2"/>
        <v>83.43</v>
      </c>
      <c r="J6" s="17">
        <f t="shared" si="3"/>
        <v>21.077052631578947</v>
      </c>
      <c r="K6" s="17">
        <f t="shared" si="4"/>
        <v>21.077052631578947</v>
      </c>
      <c r="L6" s="17">
        <f>H6*M$23/H$58</f>
        <v>55.61999999999999</v>
      </c>
      <c r="M6" s="17">
        <f t="shared" si="5"/>
        <v>76.697052631578941</v>
      </c>
      <c r="N6" s="18">
        <f t="shared" si="6"/>
        <v>38.348526315789471</v>
      </c>
    </row>
    <row r="7" spans="1:14" ht="14.1" customHeight="1" x14ac:dyDescent="0.25">
      <c r="A7" s="13">
        <v>1</v>
      </c>
      <c r="B7" s="12">
        <f t="shared" si="7"/>
        <v>4</v>
      </c>
      <c r="C7" s="12">
        <v>7</v>
      </c>
      <c r="D7" s="12">
        <v>8</v>
      </c>
      <c r="E7" s="11">
        <f t="shared" si="0"/>
        <v>7</v>
      </c>
      <c r="F7" s="12">
        <v>0.8</v>
      </c>
      <c r="G7" s="14">
        <v>2</v>
      </c>
      <c r="H7" s="15">
        <f>F7*E7*1000</f>
        <v>5600.0000000000009</v>
      </c>
      <c r="I7" s="16">
        <f t="shared" si="2"/>
        <v>112.00000000000001</v>
      </c>
      <c r="J7" s="17">
        <f t="shared" si="3"/>
        <v>28.294736842105266</v>
      </c>
      <c r="K7" s="17">
        <f t="shared" si="4"/>
        <v>28.294736842105266</v>
      </c>
      <c r="L7" s="17">
        <f>H7*M$23/H$58</f>
        <v>100.80000000000001</v>
      </c>
      <c r="M7" s="17">
        <f t="shared" si="5"/>
        <v>129.09473684210528</v>
      </c>
      <c r="N7" s="18">
        <f t="shared" si="6"/>
        <v>64.547368421052639</v>
      </c>
    </row>
    <row r="8" spans="1:14" ht="14.1" customHeight="1" x14ac:dyDescent="0.25">
      <c r="A8" s="13">
        <v>1</v>
      </c>
      <c r="B8" s="12">
        <f t="shared" si="7"/>
        <v>5</v>
      </c>
      <c r="C8" s="12">
        <v>14</v>
      </c>
      <c r="D8" s="12">
        <v>18</v>
      </c>
      <c r="E8" s="11">
        <f t="shared" si="0"/>
        <v>16</v>
      </c>
      <c r="F8" s="12">
        <v>0.8</v>
      </c>
      <c r="G8" s="14">
        <v>2</v>
      </c>
      <c r="H8" s="15">
        <f t="shared" ref="H8:H12" si="8">F8*E8*1000</f>
        <v>12800</v>
      </c>
      <c r="I8" s="16">
        <f t="shared" si="2"/>
        <v>256</v>
      </c>
      <c r="J8" s="17">
        <f t="shared" si="3"/>
        <v>64.673684210526318</v>
      </c>
      <c r="K8" s="17">
        <f t="shared" si="4"/>
        <v>64.673684210526318</v>
      </c>
      <c r="L8" s="17">
        <f>H8*M$23/H$58</f>
        <v>230.4</v>
      </c>
      <c r="M8" s="17">
        <f t="shared" si="5"/>
        <v>295.07368421052632</v>
      </c>
      <c r="N8" s="18">
        <f t="shared" si="6"/>
        <v>147.53684210526316</v>
      </c>
    </row>
    <row r="9" spans="1:14" ht="14.1" customHeight="1" x14ac:dyDescent="0.25">
      <c r="A9" s="13">
        <v>1</v>
      </c>
      <c r="B9" s="12">
        <f t="shared" si="7"/>
        <v>6</v>
      </c>
      <c r="C9" s="12">
        <v>22</v>
      </c>
      <c r="D9" s="12">
        <v>26</v>
      </c>
      <c r="E9" s="11">
        <f t="shared" si="0"/>
        <v>24</v>
      </c>
      <c r="F9" s="12">
        <v>0.8</v>
      </c>
      <c r="G9" s="14">
        <v>2</v>
      </c>
      <c r="H9" s="15">
        <f t="shared" si="8"/>
        <v>19200.000000000004</v>
      </c>
      <c r="I9" s="16">
        <f t="shared" si="2"/>
        <v>384.00000000000006</v>
      </c>
      <c r="J9" s="17">
        <f t="shared" si="3"/>
        <v>97.010526315789491</v>
      </c>
      <c r="K9" s="17">
        <f t="shared" si="4"/>
        <v>97.010526315789491</v>
      </c>
      <c r="L9" s="17">
        <f>H9*M$23/H$58</f>
        <v>345.6</v>
      </c>
      <c r="M9" s="17">
        <f t="shared" si="5"/>
        <v>442.61052631578951</v>
      </c>
      <c r="N9" s="18">
        <f t="shared" si="6"/>
        <v>221.30526315789476</v>
      </c>
    </row>
    <row r="10" spans="1:14" ht="14.1" customHeight="1" x14ac:dyDescent="0.25">
      <c r="A10" s="71">
        <v>1</v>
      </c>
      <c r="B10" s="52">
        <f t="shared" si="7"/>
        <v>7</v>
      </c>
      <c r="C10" s="52">
        <v>18</v>
      </c>
      <c r="D10" s="52">
        <v>14</v>
      </c>
      <c r="E10" s="51">
        <f t="shared" si="0"/>
        <v>16</v>
      </c>
      <c r="F10" s="52">
        <v>0.8</v>
      </c>
      <c r="G10" s="53">
        <v>2</v>
      </c>
      <c r="H10" s="54">
        <f t="shared" si="8"/>
        <v>12800</v>
      </c>
      <c r="I10" s="55">
        <f t="shared" si="2"/>
        <v>256</v>
      </c>
      <c r="J10" s="56">
        <f t="shared" si="3"/>
        <v>64.673684210526318</v>
      </c>
      <c r="K10" s="56">
        <f t="shared" si="4"/>
        <v>64.673684210526318</v>
      </c>
      <c r="L10" s="56">
        <f>H10*M$23/H$58</f>
        <v>230.4</v>
      </c>
      <c r="M10" s="56">
        <f t="shared" si="5"/>
        <v>295.07368421052632</v>
      </c>
      <c r="N10" s="57">
        <f t="shared" si="6"/>
        <v>147.53684210526316</v>
      </c>
    </row>
    <row r="11" spans="1:14" ht="14.1" customHeight="1" x14ac:dyDescent="0.25">
      <c r="A11" s="13">
        <v>1</v>
      </c>
      <c r="B11" s="12">
        <f t="shared" si="7"/>
        <v>8</v>
      </c>
      <c r="C11" s="12">
        <v>27</v>
      </c>
      <c r="D11" s="12">
        <v>35</v>
      </c>
      <c r="E11" s="11">
        <f t="shared" si="0"/>
        <v>31</v>
      </c>
      <c r="F11" s="12">
        <v>0.23</v>
      </c>
      <c r="G11" s="14">
        <v>3.4</v>
      </c>
      <c r="H11" s="15">
        <f t="shared" si="8"/>
        <v>7130</v>
      </c>
      <c r="I11" s="16">
        <f t="shared" si="2"/>
        <v>242.42000000000002</v>
      </c>
      <c r="J11" s="17">
        <f t="shared" si="3"/>
        <v>61.242947368421049</v>
      </c>
      <c r="K11" s="17">
        <f t="shared" si="4"/>
        <v>61.242947368421049</v>
      </c>
      <c r="L11" s="17">
        <f>H11*M$23/H$58</f>
        <v>128.33999999999997</v>
      </c>
      <c r="M11" s="17">
        <f t="shared" si="5"/>
        <v>189.58294736842103</v>
      </c>
      <c r="N11" s="18">
        <f t="shared" si="6"/>
        <v>94.791473684210516</v>
      </c>
    </row>
    <row r="12" spans="1:14" ht="14.1" customHeight="1" x14ac:dyDescent="0.25">
      <c r="A12" s="71">
        <v>1</v>
      </c>
      <c r="B12" s="52">
        <f t="shared" si="7"/>
        <v>9</v>
      </c>
      <c r="C12" s="52">
        <v>34</v>
      </c>
      <c r="D12" s="52">
        <v>53</v>
      </c>
      <c r="E12" s="51">
        <f t="shared" si="0"/>
        <v>43</v>
      </c>
      <c r="F12" s="52">
        <v>0.55000000000000004</v>
      </c>
      <c r="G12" s="53">
        <v>2.2000000000000002</v>
      </c>
      <c r="H12" s="54">
        <f t="shared" si="8"/>
        <v>23650.000000000004</v>
      </c>
      <c r="I12" s="55">
        <f t="shared" si="2"/>
        <v>520.30000000000007</v>
      </c>
      <c r="J12" s="56">
        <f t="shared" si="3"/>
        <v>131.4442105263158</v>
      </c>
      <c r="K12" s="56">
        <f t="shared" si="4"/>
        <v>131.4442105263158</v>
      </c>
      <c r="L12" s="56">
        <f>H12*M$23/H$58</f>
        <v>425.7000000000001</v>
      </c>
      <c r="M12" s="56">
        <f t="shared" si="5"/>
        <v>557.14421052631587</v>
      </c>
      <c r="N12" s="57">
        <f t="shared" si="6"/>
        <v>278.57210526315794</v>
      </c>
    </row>
    <row r="13" spans="1:14" ht="14.1" customHeight="1" x14ac:dyDescent="0.25">
      <c r="A13" s="13"/>
      <c r="B13" s="52"/>
      <c r="C13" s="52"/>
      <c r="D13" s="52"/>
      <c r="E13" s="51"/>
      <c r="F13" s="52"/>
      <c r="G13" s="53"/>
      <c r="H13" s="54"/>
      <c r="I13" s="55"/>
      <c r="J13" s="56"/>
      <c r="K13" s="56"/>
      <c r="L13" s="56"/>
      <c r="M13" s="56"/>
      <c r="N13" s="57"/>
    </row>
    <row r="14" spans="1:14" ht="14.1" customHeight="1" x14ac:dyDescent="0.25">
      <c r="A14" s="13"/>
      <c r="B14" s="12"/>
      <c r="C14" s="12"/>
      <c r="D14" s="12"/>
      <c r="E14" s="11"/>
      <c r="F14" s="12"/>
      <c r="G14" s="14"/>
      <c r="H14" s="15"/>
      <c r="I14" s="16"/>
      <c r="J14" s="17"/>
      <c r="K14" s="17"/>
      <c r="L14" s="17"/>
      <c r="M14" s="17"/>
      <c r="N14" s="18"/>
    </row>
    <row r="15" spans="1:14" ht="14.1" customHeight="1" x14ac:dyDescent="0.25">
      <c r="A15" s="13"/>
      <c r="B15" s="12"/>
      <c r="C15" s="12"/>
      <c r="D15" s="12"/>
      <c r="E15" s="11"/>
      <c r="F15" s="12"/>
      <c r="G15" s="14"/>
      <c r="H15" s="15"/>
      <c r="I15" s="16"/>
      <c r="J15" s="17"/>
      <c r="K15" s="17"/>
      <c r="L15" s="17"/>
      <c r="M15" s="17"/>
      <c r="N15" s="18"/>
    </row>
    <row r="16" spans="1:14" ht="14.1" customHeight="1" x14ac:dyDescent="0.25">
      <c r="A16" s="13"/>
      <c r="B16" s="12"/>
      <c r="C16" s="12"/>
      <c r="D16" s="12"/>
      <c r="E16" s="11"/>
      <c r="F16" s="12"/>
      <c r="G16" s="14"/>
      <c r="H16" s="15"/>
      <c r="I16" s="16"/>
      <c r="J16" s="17"/>
      <c r="K16" s="17"/>
      <c r="L16" s="17"/>
      <c r="M16" s="17"/>
      <c r="N16" s="18"/>
    </row>
    <row r="17" spans="1:14" ht="14.1" customHeight="1" x14ac:dyDescent="0.25">
      <c r="A17" s="13"/>
      <c r="B17" s="12"/>
      <c r="C17" s="12"/>
      <c r="D17" s="12"/>
      <c r="E17" s="11"/>
      <c r="F17" s="12"/>
      <c r="G17" s="14"/>
      <c r="H17" s="15"/>
      <c r="I17" s="16"/>
      <c r="J17" s="17"/>
      <c r="K17" s="17"/>
      <c r="L17" s="17"/>
      <c r="M17" s="17"/>
      <c r="N17" s="18"/>
    </row>
    <row r="18" spans="1:14" ht="14.1" customHeight="1" thickBot="1" x14ac:dyDescent="0.3">
      <c r="A18" s="19"/>
      <c r="B18" s="21"/>
      <c r="C18" s="21"/>
      <c r="D18" s="21"/>
      <c r="E18" s="20"/>
      <c r="F18" s="21"/>
      <c r="G18" s="22"/>
      <c r="H18" s="23"/>
      <c r="I18" s="24"/>
      <c r="J18" s="25"/>
      <c r="K18" s="25"/>
      <c r="L18" s="25"/>
      <c r="M18" s="25"/>
      <c r="N18" s="26"/>
    </row>
    <row r="19" spans="1:14" ht="14.1" customHeight="1" thickBo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4.1" customHeight="1" thickBot="1" x14ac:dyDescent="0.3">
      <c r="A20" s="94" t="s">
        <v>41</v>
      </c>
      <c r="B20" s="95"/>
      <c r="C20" s="95"/>
      <c r="D20" s="96"/>
      <c r="E20" s="1"/>
      <c r="F20" s="94" t="s">
        <v>45</v>
      </c>
      <c r="G20" s="95"/>
      <c r="H20" s="95"/>
      <c r="I20" s="95"/>
      <c r="J20" s="95"/>
      <c r="K20" s="95"/>
      <c r="L20" s="95"/>
      <c r="M20" s="95"/>
      <c r="N20" s="96"/>
    </row>
    <row r="21" spans="1:14" ht="14.1" customHeight="1" x14ac:dyDescent="0.25">
      <c r="A21" s="27" t="s">
        <v>15</v>
      </c>
      <c r="B21" s="28"/>
      <c r="C21" s="29" t="s">
        <v>19</v>
      </c>
      <c r="D21" s="30" t="s">
        <v>20</v>
      </c>
      <c r="E21" s="1"/>
      <c r="F21" s="84" t="s">
        <v>46</v>
      </c>
      <c r="G21" s="85"/>
      <c r="H21" s="80" t="s">
        <v>57</v>
      </c>
      <c r="I21" s="80" t="s">
        <v>58</v>
      </c>
      <c r="J21" s="83" t="s">
        <v>49</v>
      </c>
      <c r="K21" s="83"/>
      <c r="L21" s="75" t="s">
        <v>59</v>
      </c>
      <c r="M21" s="75" t="s">
        <v>47</v>
      </c>
      <c r="N21" s="48" t="s">
        <v>48</v>
      </c>
    </row>
    <row r="22" spans="1:14" ht="14.1" customHeight="1" x14ac:dyDescent="0.25">
      <c r="A22" s="76" t="s">
        <v>9</v>
      </c>
      <c r="B22" s="77"/>
      <c r="C22" s="31">
        <v>2.5</v>
      </c>
      <c r="D22" s="32">
        <v>5</v>
      </c>
      <c r="E22" s="1"/>
      <c r="F22" s="86"/>
      <c r="G22" s="87"/>
      <c r="H22" s="81"/>
      <c r="I22" s="81"/>
      <c r="J22" s="82" t="s">
        <v>51</v>
      </c>
      <c r="K22" s="82"/>
      <c r="L22" s="74" t="s">
        <v>52</v>
      </c>
      <c r="M22" s="74" t="s">
        <v>51</v>
      </c>
      <c r="N22" s="50" t="s">
        <v>2</v>
      </c>
    </row>
    <row r="23" spans="1:14" ht="14.1" customHeight="1" x14ac:dyDescent="0.25">
      <c r="A23" s="125" t="s">
        <v>16</v>
      </c>
      <c r="B23" s="126"/>
      <c r="C23" s="33" t="s">
        <v>42</v>
      </c>
      <c r="D23" s="34" t="s">
        <v>18</v>
      </c>
      <c r="E23" s="1"/>
      <c r="F23" s="102" t="str">
        <f>A23</f>
        <v>Pré-moldadas</v>
      </c>
      <c r="G23" s="103"/>
      <c r="H23" s="108">
        <f>C24</f>
        <v>1.1875</v>
      </c>
      <c r="I23" s="108">
        <f>D24</f>
        <v>2.375</v>
      </c>
      <c r="J23" s="117" t="s">
        <v>50</v>
      </c>
      <c r="K23" s="118"/>
      <c r="L23" s="111">
        <v>150</v>
      </c>
      <c r="M23" s="111">
        <f>L23*L23/1000000</f>
        <v>2.2499999999999999E-2</v>
      </c>
      <c r="N23" s="114">
        <f>L23*4/1000</f>
        <v>0.6</v>
      </c>
    </row>
    <row r="24" spans="1:14" ht="14.1" customHeight="1" x14ac:dyDescent="0.25">
      <c r="A24" s="127"/>
      <c r="B24" s="128"/>
      <c r="C24" s="31">
        <f>1+L23/800</f>
        <v>1.1875</v>
      </c>
      <c r="D24" s="32">
        <f>2*C24</f>
        <v>2.375</v>
      </c>
      <c r="E24" s="1"/>
      <c r="F24" s="104"/>
      <c r="G24" s="105"/>
      <c r="H24" s="109"/>
      <c r="I24" s="109"/>
      <c r="J24" s="119"/>
      <c r="K24" s="120"/>
      <c r="L24" s="112"/>
      <c r="M24" s="112"/>
      <c r="N24" s="115"/>
    </row>
    <row r="25" spans="1:14" ht="14.1" customHeight="1" thickBot="1" x14ac:dyDescent="0.3">
      <c r="A25" s="78" t="s">
        <v>17</v>
      </c>
      <c r="B25" s="79"/>
      <c r="C25" s="36">
        <v>3</v>
      </c>
      <c r="D25" s="37">
        <v>6</v>
      </c>
      <c r="E25" s="1"/>
      <c r="F25" s="106"/>
      <c r="G25" s="107"/>
      <c r="H25" s="110"/>
      <c r="I25" s="110"/>
      <c r="J25" s="121"/>
      <c r="K25" s="122"/>
      <c r="L25" s="113"/>
      <c r="M25" s="113"/>
      <c r="N25" s="116"/>
    </row>
    <row r="26" spans="1:14" ht="14.1" customHeight="1" thickBo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4.1" customHeight="1" x14ac:dyDescent="0.25">
      <c r="A27" s="123" t="s">
        <v>24</v>
      </c>
      <c r="B27" s="123"/>
      <c r="C27" s="72" t="s">
        <v>0</v>
      </c>
      <c r="D27" s="45" t="s">
        <v>7</v>
      </c>
      <c r="E27" s="1"/>
      <c r="F27" s="123" t="s">
        <v>24</v>
      </c>
      <c r="G27" s="123"/>
      <c r="H27" s="72" t="s">
        <v>0</v>
      </c>
      <c r="I27" s="45" t="s">
        <v>7</v>
      </c>
      <c r="J27" s="1"/>
      <c r="K27" s="123" t="s">
        <v>24</v>
      </c>
      <c r="L27" s="123"/>
      <c r="M27" s="72" t="s">
        <v>0</v>
      </c>
      <c r="N27" s="45" t="s">
        <v>7</v>
      </c>
    </row>
    <row r="28" spans="1:14" ht="14.1" customHeight="1" thickBot="1" x14ac:dyDescent="0.3">
      <c r="A28" s="124"/>
      <c r="B28" s="124"/>
      <c r="C28" s="73" t="s">
        <v>40</v>
      </c>
      <c r="D28" s="73" t="s">
        <v>4</v>
      </c>
      <c r="E28" s="1"/>
      <c r="F28" s="124"/>
      <c r="G28" s="124"/>
      <c r="H28" s="73" t="s">
        <v>40</v>
      </c>
      <c r="I28" s="73" t="s">
        <v>4</v>
      </c>
      <c r="J28" s="1"/>
      <c r="K28" s="124"/>
      <c r="L28" s="124"/>
      <c r="M28" s="73" t="s">
        <v>40</v>
      </c>
      <c r="N28" s="73" t="s">
        <v>4</v>
      </c>
    </row>
    <row r="29" spans="1:14" ht="14.1" customHeight="1" x14ac:dyDescent="0.25">
      <c r="A29" s="38" t="s">
        <v>25</v>
      </c>
      <c r="B29" s="39"/>
      <c r="C29" s="59">
        <v>1</v>
      </c>
      <c r="D29" s="60">
        <v>1.4</v>
      </c>
      <c r="E29" s="1"/>
      <c r="F29" s="38" t="s">
        <v>30</v>
      </c>
      <c r="G29" s="39"/>
      <c r="H29" s="59">
        <v>0.4</v>
      </c>
      <c r="I29" s="60">
        <v>3</v>
      </c>
      <c r="J29" s="1"/>
      <c r="K29" s="38" t="s">
        <v>35</v>
      </c>
      <c r="L29" s="39"/>
      <c r="M29" s="59">
        <v>0.2</v>
      </c>
      <c r="N29" s="60">
        <v>6</v>
      </c>
    </row>
    <row r="30" spans="1:14" ht="14.1" customHeight="1" x14ac:dyDescent="0.25">
      <c r="A30" s="40" t="s">
        <v>26</v>
      </c>
      <c r="B30" s="41"/>
      <c r="C30" s="58">
        <v>0.8</v>
      </c>
      <c r="D30" s="61">
        <v>2</v>
      </c>
      <c r="E30" s="1"/>
      <c r="F30" s="40" t="s">
        <v>31</v>
      </c>
      <c r="G30" s="41"/>
      <c r="H30" s="58">
        <v>0.55000000000000004</v>
      </c>
      <c r="I30" s="61">
        <v>2.2000000000000002</v>
      </c>
      <c r="J30" s="1"/>
      <c r="K30" s="40" t="s">
        <v>36</v>
      </c>
      <c r="L30" s="41"/>
      <c r="M30" s="58">
        <v>0.35</v>
      </c>
      <c r="N30" s="61">
        <v>2.4</v>
      </c>
    </row>
    <row r="31" spans="1:14" ht="14.1" customHeight="1" x14ac:dyDescent="0.25">
      <c r="A31" s="40" t="s">
        <v>27</v>
      </c>
      <c r="B31" s="41"/>
      <c r="C31" s="58">
        <v>0.7</v>
      </c>
      <c r="D31" s="61">
        <v>2.4</v>
      </c>
      <c r="E31" s="1"/>
      <c r="F31" s="40" t="s">
        <v>32</v>
      </c>
      <c r="G31" s="41"/>
      <c r="H31" s="58">
        <v>0.45</v>
      </c>
      <c r="I31" s="61">
        <v>2.8</v>
      </c>
      <c r="J31" s="1"/>
      <c r="K31" s="40" t="s">
        <v>37</v>
      </c>
      <c r="L31" s="41"/>
      <c r="M31" s="58">
        <v>0.3</v>
      </c>
      <c r="N31" s="61">
        <v>2.8</v>
      </c>
    </row>
    <row r="32" spans="1:14" ht="14.1" customHeight="1" x14ac:dyDescent="0.25">
      <c r="A32" s="40" t="s">
        <v>28</v>
      </c>
      <c r="B32" s="41"/>
      <c r="C32" s="58">
        <v>0.6</v>
      </c>
      <c r="D32" s="61">
        <v>3</v>
      </c>
      <c r="E32" s="1"/>
      <c r="F32" s="40" t="s">
        <v>33</v>
      </c>
      <c r="G32" s="41"/>
      <c r="H32" s="58">
        <v>0.23</v>
      </c>
      <c r="I32" s="61">
        <v>3.4</v>
      </c>
      <c r="J32" s="1"/>
      <c r="K32" s="40" t="s">
        <v>38</v>
      </c>
      <c r="L32" s="41"/>
      <c r="M32" s="58">
        <v>0.22</v>
      </c>
      <c r="N32" s="61">
        <v>4</v>
      </c>
    </row>
    <row r="33" spans="1:14" ht="14.1" customHeight="1" thickBot="1" x14ac:dyDescent="0.3">
      <c r="A33" s="42" t="s">
        <v>29</v>
      </c>
      <c r="B33" s="43"/>
      <c r="C33" s="35">
        <v>0.5</v>
      </c>
      <c r="D33" s="62">
        <v>2.8</v>
      </c>
      <c r="E33" s="1"/>
      <c r="F33" s="42" t="s">
        <v>34</v>
      </c>
      <c r="G33" s="43"/>
      <c r="H33" s="35">
        <v>0.25</v>
      </c>
      <c r="I33" s="62">
        <v>3</v>
      </c>
      <c r="J33" s="1"/>
      <c r="K33" s="42" t="s">
        <v>39</v>
      </c>
      <c r="L33" s="43"/>
      <c r="M33" s="35">
        <v>0.33</v>
      </c>
      <c r="N33" s="62">
        <v>3</v>
      </c>
    </row>
    <row r="34" spans="1:14" ht="12" customHeight="1" x14ac:dyDescent="0.25">
      <c r="A34" s="100" t="s">
        <v>56</v>
      </c>
      <c r="B34" s="100"/>
      <c r="C34" s="100"/>
      <c r="D34" s="100"/>
      <c r="E34" s="100"/>
      <c r="F34" s="100"/>
      <c r="G34" s="100" t="s">
        <v>12</v>
      </c>
      <c r="H34" s="100"/>
      <c r="I34" s="100"/>
      <c r="J34" s="100"/>
      <c r="K34" s="101" t="s">
        <v>11</v>
      </c>
      <c r="L34" s="101"/>
      <c r="M34" s="101"/>
      <c r="N34" s="101"/>
    </row>
    <row r="35" spans="1:14" ht="12" customHeight="1" thickBot="1" x14ac:dyDescent="0.3">
      <c r="A35" s="100"/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</row>
    <row r="36" spans="1:14" ht="14.1" customHeight="1" thickBot="1" x14ac:dyDescent="0.3">
      <c r="A36" s="97" t="s">
        <v>60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9"/>
    </row>
    <row r="37" spans="1:14" ht="15" customHeight="1" x14ac:dyDescent="0.25">
      <c r="A37" s="2" t="s">
        <v>8</v>
      </c>
      <c r="B37" s="3" t="s">
        <v>1</v>
      </c>
      <c r="C37" s="88" t="s">
        <v>21</v>
      </c>
      <c r="D37" s="89"/>
      <c r="E37" s="90"/>
      <c r="F37" s="4" t="s">
        <v>0</v>
      </c>
      <c r="G37" s="5" t="s">
        <v>7</v>
      </c>
      <c r="H37" s="5" t="s">
        <v>43</v>
      </c>
      <c r="I37" s="5" t="s">
        <v>44</v>
      </c>
      <c r="J37" s="5" t="s">
        <v>22</v>
      </c>
      <c r="K37" s="5" t="s">
        <v>53</v>
      </c>
      <c r="L37" s="5" t="s">
        <v>54</v>
      </c>
      <c r="M37" s="5" t="s">
        <v>55</v>
      </c>
      <c r="N37" s="6" t="s">
        <v>23</v>
      </c>
    </row>
    <row r="38" spans="1:14" ht="15" customHeight="1" thickBot="1" x14ac:dyDescent="0.3">
      <c r="A38" s="7" t="s">
        <v>2</v>
      </c>
      <c r="B38" s="8" t="s">
        <v>2</v>
      </c>
      <c r="C38" s="8" t="s">
        <v>13</v>
      </c>
      <c r="D38" s="8" t="s">
        <v>14</v>
      </c>
      <c r="E38" s="9" t="s">
        <v>3</v>
      </c>
      <c r="F38" s="9" t="s">
        <v>5</v>
      </c>
      <c r="G38" s="10" t="s">
        <v>4</v>
      </c>
      <c r="H38" s="91" t="s">
        <v>6</v>
      </c>
      <c r="I38" s="92"/>
      <c r="J38" s="91" t="s">
        <v>10</v>
      </c>
      <c r="K38" s="92"/>
      <c r="L38" s="92"/>
      <c r="M38" s="92"/>
      <c r="N38" s="93"/>
    </row>
    <row r="39" spans="1:14" ht="14.1" customHeight="1" x14ac:dyDescent="0.25">
      <c r="A39" s="63">
        <v>1</v>
      </c>
      <c r="B39" s="64">
        <f>A39</f>
        <v>1</v>
      </c>
      <c r="C39" s="64">
        <v>14</v>
      </c>
      <c r="D39" s="64">
        <v>10</v>
      </c>
      <c r="E39" s="65">
        <f>INT((C39+D39)/2)</f>
        <v>12</v>
      </c>
      <c r="F39" s="64">
        <v>0.23</v>
      </c>
      <c r="G39" s="66">
        <v>3.4</v>
      </c>
      <c r="H39" s="67">
        <f>F39*E39*1000</f>
        <v>2760.0000000000005</v>
      </c>
      <c r="I39" s="68">
        <f>G39*F39*E39*10</f>
        <v>93.84</v>
      </c>
      <c r="J39" s="69">
        <f t="shared" ref="J39:J47" si="9">N$58*I39*A39/I$58</f>
        <v>30.0288</v>
      </c>
      <c r="K39" s="69">
        <f>J39</f>
        <v>30.0288</v>
      </c>
      <c r="L39" s="69">
        <f t="shared" ref="L39:L47" si="10">H39*M$58/H$58</f>
        <v>88.320000000000022</v>
      </c>
      <c r="M39" s="69">
        <f>K39+L39</f>
        <v>118.34880000000003</v>
      </c>
      <c r="N39" s="70">
        <f>M39/2</f>
        <v>59.174400000000013</v>
      </c>
    </row>
    <row r="40" spans="1:14" ht="14.1" customHeight="1" x14ac:dyDescent="0.25">
      <c r="A40" s="13">
        <v>1</v>
      </c>
      <c r="B40" s="12">
        <f>A40+B39</f>
        <v>2</v>
      </c>
      <c r="C40" s="12">
        <v>6</v>
      </c>
      <c r="D40" s="12">
        <v>6</v>
      </c>
      <c r="E40" s="11">
        <f t="shared" ref="E40:E47" si="11">INT((C40+D40)/2)</f>
        <v>6</v>
      </c>
      <c r="F40" s="12">
        <v>0.23</v>
      </c>
      <c r="G40" s="14">
        <v>3.4</v>
      </c>
      <c r="H40" s="15">
        <f t="shared" ref="H40:H47" si="12">F40*E40*1000</f>
        <v>1380.0000000000002</v>
      </c>
      <c r="I40" s="16">
        <f t="shared" ref="I40:I47" si="13">G40*F40*E40*10</f>
        <v>46.92</v>
      </c>
      <c r="J40" s="17">
        <f t="shared" si="9"/>
        <v>15.0144</v>
      </c>
      <c r="K40" s="17">
        <f>J40+K39</f>
        <v>45.043199999999999</v>
      </c>
      <c r="L40" s="17">
        <f t="shared" si="10"/>
        <v>44.160000000000011</v>
      </c>
      <c r="M40" s="17">
        <f t="shared" ref="M40:M47" si="14">K40+L40</f>
        <v>89.20320000000001</v>
      </c>
      <c r="N40" s="18">
        <f t="shared" ref="N40:N47" si="15">M40/2</f>
        <v>44.601600000000005</v>
      </c>
    </row>
    <row r="41" spans="1:14" ht="14.1" customHeight="1" x14ac:dyDescent="0.25">
      <c r="A41" s="13">
        <v>1</v>
      </c>
      <c r="B41" s="12">
        <f t="shared" ref="B41:B47" si="16">A41+B40</f>
        <v>3</v>
      </c>
      <c r="C41" s="12">
        <v>6</v>
      </c>
      <c r="D41" s="12">
        <v>6</v>
      </c>
      <c r="E41" s="11">
        <f t="shared" si="11"/>
        <v>6</v>
      </c>
      <c r="F41" s="12">
        <f>(0.23+0.8)/2</f>
        <v>0.51500000000000001</v>
      </c>
      <c r="G41" s="14">
        <f>(3.4+2)/2</f>
        <v>2.7</v>
      </c>
      <c r="H41" s="15">
        <f t="shared" si="12"/>
        <v>3090</v>
      </c>
      <c r="I41" s="16">
        <f t="shared" si="13"/>
        <v>83.43</v>
      </c>
      <c r="J41" s="17">
        <f t="shared" si="9"/>
        <v>26.697600000000005</v>
      </c>
      <c r="K41" s="17">
        <f t="shared" ref="K41:K47" si="17">J41+K40</f>
        <v>71.740800000000007</v>
      </c>
      <c r="L41" s="17">
        <f t="shared" si="10"/>
        <v>98.88000000000001</v>
      </c>
      <c r="M41" s="17">
        <f t="shared" si="14"/>
        <v>170.62080000000003</v>
      </c>
      <c r="N41" s="18">
        <f t="shared" si="15"/>
        <v>85.310400000000016</v>
      </c>
    </row>
    <row r="42" spans="1:14" ht="14.1" customHeight="1" x14ac:dyDescent="0.25">
      <c r="A42" s="13">
        <v>1</v>
      </c>
      <c r="B42" s="12">
        <f t="shared" si="16"/>
        <v>4</v>
      </c>
      <c r="C42" s="12">
        <v>6</v>
      </c>
      <c r="D42" s="12">
        <v>6</v>
      </c>
      <c r="E42" s="11">
        <f t="shared" si="11"/>
        <v>6</v>
      </c>
      <c r="F42" s="12">
        <v>0.8</v>
      </c>
      <c r="G42" s="14">
        <v>2</v>
      </c>
      <c r="H42" s="15">
        <f>F42*E42*1000</f>
        <v>4800.0000000000009</v>
      </c>
      <c r="I42" s="16">
        <f t="shared" si="13"/>
        <v>96.000000000000014</v>
      </c>
      <c r="J42" s="17">
        <f t="shared" si="9"/>
        <v>30.720000000000006</v>
      </c>
      <c r="K42" s="17">
        <f t="shared" si="17"/>
        <v>102.46080000000001</v>
      </c>
      <c r="L42" s="17">
        <f t="shared" si="10"/>
        <v>153.60000000000002</v>
      </c>
      <c r="M42" s="17">
        <f t="shared" si="14"/>
        <v>256.06080000000003</v>
      </c>
      <c r="N42" s="18">
        <f t="shared" si="15"/>
        <v>128.03040000000001</v>
      </c>
    </row>
    <row r="43" spans="1:14" ht="14.1" customHeight="1" x14ac:dyDescent="0.25">
      <c r="A43" s="13">
        <v>1</v>
      </c>
      <c r="B43" s="12">
        <f t="shared" si="16"/>
        <v>5</v>
      </c>
      <c r="C43" s="12">
        <v>16</v>
      </c>
      <c r="D43" s="12">
        <v>17</v>
      </c>
      <c r="E43" s="11">
        <f t="shared" si="11"/>
        <v>16</v>
      </c>
      <c r="F43" s="12">
        <v>0.8</v>
      </c>
      <c r="G43" s="14">
        <v>2</v>
      </c>
      <c r="H43" s="15">
        <f t="shared" si="12"/>
        <v>12800</v>
      </c>
      <c r="I43" s="16">
        <f t="shared" si="13"/>
        <v>256</v>
      </c>
      <c r="J43" s="17">
        <f t="shared" si="9"/>
        <v>81.92</v>
      </c>
      <c r="K43" s="17">
        <f t="shared" si="17"/>
        <v>184.38080000000002</v>
      </c>
      <c r="L43" s="17">
        <f t="shared" si="10"/>
        <v>409.6</v>
      </c>
      <c r="M43" s="17">
        <f t="shared" si="14"/>
        <v>593.98080000000004</v>
      </c>
      <c r="N43" s="18">
        <f t="shared" si="15"/>
        <v>296.99040000000002</v>
      </c>
    </row>
    <row r="44" spans="1:14" ht="14.1" customHeight="1" x14ac:dyDescent="0.25">
      <c r="A44" s="13">
        <v>1</v>
      </c>
      <c r="B44" s="12">
        <f t="shared" si="16"/>
        <v>6</v>
      </c>
      <c r="C44" s="12">
        <v>19</v>
      </c>
      <c r="D44" s="12">
        <v>20</v>
      </c>
      <c r="E44" s="11">
        <f t="shared" si="11"/>
        <v>19</v>
      </c>
      <c r="F44" s="12">
        <v>0.8</v>
      </c>
      <c r="G44" s="14">
        <v>2</v>
      </c>
      <c r="H44" s="15">
        <f t="shared" si="12"/>
        <v>15200.000000000002</v>
      </c>
      <c r="I44" s="16">
        <f t="shared" si="13"/>
        <v>304</v>
      </c>
      <c r="J44" s="17">
        <f t="shared" si="9"/>
        <v>97.28</v>
      </c>
      <c r="K44" s="17">
        <f t="shared" si="17"/>
        <v>281.66079999999999</v>
      </c>
      <c r="L44" s="17">
        <f t="shared" si="10"/>
        <v>486.40000000000009</v>
      </c>
      <c r="M44" s="17">
        <f t="shared" si="14"/>
        <v>768.06080000000009</v>
      </c>
      <c r="N44" s="18">
        <f t="shared" si="15"/>
        <v>384.03040000000004</v>
      </c>
    </row>
    <row r="45" spans="1:14" ht="14.1" customHeight="1" x14ac:dyDescent="0.25">
      <c r="A45" s="71">
        <v>1</v>
      </c>
      <c r="B45" s="52">
        <f t="shared" si="16"/>
        <v>7</v>
      </c>
      <c r="C45" s="52">
        <v>24</v>
      </c>
      <c r="D45" s="52">
        <v>31</v>
      </c>
      <c r="E45" s="51">
        <f t="shared" si="11"/>
        <v>27</v>
      </c>
      <c r="F45" s="52">
        <f>F41</f>
        <v>0.51500000000000001</v>
      </c>
      <c r="G45" s="53">
        <f>G41</f>
        <v>2.7</v>
      </c>
      <c r="H45" s="54">
        <f t="shared" si="12"/>
        <v>13905.000000000002</v>
      </c>
      <c r="I45" s="55">
        <f t="shared" si="13"/>
        <v>375.435</v>
      </c>
      <c r="J45" s="56">
        <f t="shared" si="9"/>
        <v>120.1392</v>
      </c>
      <c r="K45" s="56">
        <f t="shared" si="17"/>
        <v>401.8</v>
      </c>
      <c r="L45" s="56">
        <f t="shared" si="10"/>
        <v>444.96000000000004</v>
      </c>
      <c r="M45" s="56">
        <f t="shared" si="14"/>
        <v>846.76</v>
      </c>
      <c r="N45" s="57">
        <f t="shared" si="15"/>
        <v>423.38</v>
      </c>
    </row>
    <row r="46" spans="1:14" ht="14.1" customHeight="1" x14ac:dyDescent="0.25">
      <c r="A46" s="13">
        <v>1</v>
      </c>
      <c r="B46" s="12">
        <f t="shared" si="16"/>
        <v>8</v>
      </c>
      <c r="C46" s="12">
        <v>34</v>
      </c>
      <c r="D46" s="12">
        <v>45</v>
      </c>
      <c r="E46" s="11">
        <f t="shared" si="11"/>
        <v>39</v>
      </c>
      <c r="F46" s="12">
        <v>0.23</v>
      </c>
      <c r="G46" s="14">
        <v>3.4</v>
      </c>
      <c r="H46" s="15">
        <f t="shared" si="12"/>
        <v>8970</v>
      </c>
      <c r="I46" s="16">
        <f t="shared" si="13"/>
        <v>304.98</v>
      </c>
      <c r="J46" s="17">
        <f t="shared" si="9"/>
        <v>97.593600000000009</v>
      </c>
      <c r="K46" s="17">
        <f t="shared" si="17"/>
        <v>499.39359999999999</v>
      </c>
      <c r="L46" s="17">
        <f t="shared" si="10"/>
        <v>287.04000000000002</v>
      </c>
      <c r="M46" s="17">
        <f t="shared" si="14"/>
        <v>786.43360000000007</v>
      </c>
      <c r="N46" s="18">
        <f t="shared" si="15"/>
        <v>393.21680000000003</v>
      </c>
    </row>
    <row r="47" spans="1:14" ht="14.1" customHeight="1" x14ac:dyDescent="0.25">
      <c r="A47" s="71">
        <v>1</v>
      </c>
      <c r="B47" s="52">
        <f t="shared" si="16"/>
        <v>9</v>
      </c>
      <c r="C47" s="52">
        <v>46</v>
      </c>
      <c r="D47" s="52">
        <v>70</v>
      </c>
      <c r="E47" s="51">
        <f t="shared" si="11"/>
        <v>58</v>
      </c>
      <c r="F47" s="52">
        <v>0.55000000000000004</v>
      </c>
      <c r="G47" s="53">
        <v>2.2000000000000002</v>
      </c>
      <c r="H47" s="54">
        <f t="shared" si="12"/>
        <v>31900.000000000004</v>
      </c>
      <c r="I47" s="55">
        <f t="shared" si="13"/>
        <v>701.80000000000007</v>
      </c>
      <c r="J47" s="56">
        <f t="shared" si="9"/>
        <v>224.57600000000002</v>
      </c>
      <c r="K47" s="56">
        <f t="shared" si="17"/>
        <v>723.96960000000001</v>
      </c>
      <c r="L47" s="56">
        <f t="shared" si="10"/>
        <v>1020.8000000000002</v>
      </c>
      <c r="M47" s="56">
        <f t="shared" si="14"/>
        <v>1744.7696000000001</v>
      </c>
      <c r="N47" s="57">
        <f t="shared" si="15"/>
        <v>872.38480000000004</v>
      </c>
    </row>
    <row r="48" spans="1:14" ht="14.1" customHeight="1" x14ac:dyDescent="0.25">
      <c r="A48" s="13"/>
      <c r="B48" s="52"/>
      <c r="C48" s="52"/>
      <c r="D48" s="52"/>
      <c r="E48" s="51"/>
      <c r="F48" s="52"/>
      <c r="G48" s="53"/>
      <c r="H48" s="54"/>
      <c r="I48" s="55"/>
      <c r="J48" s="56"/>
      <c r="K48" s="56"/>
      <c r="L48" s="56"/>
      <c r="M48" s="56"/>
      <c r="N48" s="57"/>
    </row>
    <row r="49" spans="1:14" ht="14.1" customHeight="1" x14ac:dyDescent="0.25">
      <c r="A49" s="13"/>
      <c r="B49" s="12"/>
      <c r="C49" s="12"/>
      <c r="D49" s="12"/>
      <c r="E49" s="11"/>
      <c r="F49" s="12"/>
      <c r="G49" s="14"/>
      <c r="H49" s="15"/>
      <c r="I49" s="16"/>
      <c r="J49" s="17"/>
      <c r="K49" s="17"/>
      <c r="L49" s="17"/>
      <c r="M49" s="17"/>
      <c r="N49" s="18"/>
    </row>
    <row r="50" spans="1:14" ht="14.1" customHeight="1" x14ac:dyDescent="0.25">
      <c r="A50" s="13"/>
      <c r="B50" s="12"/>
      <c r="C50" s="12"/>
      <c r="D50" s="12"/>
      <c r="E50" s="11"/>
      <c r="F50" s="12"/>
      <c r="G50" s="14"/>
      <c r="H50" s="15"/>
      <c r="I50" s="16"/>
      <c r="J50" s="17"/>
      <c r="K50" s="17"/>
      <c r="L50" s="17"/>
      <c r="M50" s="17"/>
      <c r="N50" s="18"/>
    </row>
    <row r="51" spans="1:14" ht="14.1" customHeight="1" x14ac:dyDescent="0.25">
      <c r="A51" s="13"/>
      <c r="B51" s="12"/>
      <c r="C51" s="12"/>
      <c r="D51" s="12"/>
      <c r="E51" s="11"/>
      <c r="F51" s="12"/>
      <c r="G51" s="14"/>
      <c r="H51" s="15"/>
      <c r="I51" s="16"/>
      <c r="J51" s="17"/>
      <c r="K51" s="17"/>
      <c r="L51" s="17"/>
      <c r="M51" s="17"/>
      <c r="N51" s="18"/>
    </row>
    <row r="52" spans="1:14" ht="14.1" customHeight="1" x14ac:dyDescent="0.25">
      <c r="A52" s="13"/>
      <c r="B52" s="12"/>
      <c r="C52" s="12"/>
      <c r="D52" s="12"/>
      <c r="E52" s="11"/>
      <c r="F52" s="12"/>
      <c r="G52" s="14"/>
      <c r="H52" s="15"/>
      <c r="I52" s="16"/>
      <c r="J52" s="17"/>
      <c r="K52" s="17"/>
      <c r="L52" s="17"/>
      <c r="M52" s="17"/>
      <c r="N52" s="18"/>
    </row>
    <row r="53" spans="1:14" ht="14.1" customHeight="1" thickBot="1" x14ac:dyDescent="0.3">
      <c r="A53" s="19"/>
      <c r="B53" s="21"/>
      <c r="C53" s="21"/>
      <c r="D53" s="21"/>
      <c r="E53" s="20"/>
      <c r="F53" s="21"/>
      <c r="G53" s="22"/>
      <c r="H53" s="23"/>
      <c r="I53" s="24"/>
      <c r="J53" s="25"/>
      <c r="K53" s="25"/>
      <c r="L53" s="25"/>
      <c r="M53" s="25"/>
      <c r="N53" s="26"/>
    </row>
    <row r="54" spans="1:14" ht="14.1" customHeight="1" thickBo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4.1" customHeight="1" thickBot="1" x14ac:dyDescent="0.3">
      <c r="A55" s="94" t="s">
        <v>41</v>
      </c>
      <c r="B55" s="95"/>
      <c r="C55" s="95"/>
      <c r="D55" s="96"/>
      <c r="E55" s="1"/>
      <c r="F55" s="94" t="s">
        <v>45</v>
      </c>
      <c r="G55" s="95"/>
      <c r="H55" s="95"/>
      <c r="I55" s="95"/>
      <c r="J55" s="95"/>
      <c r="K55" s="95"/>
      <c r="L55" s="95"/>
      <c r="M55" s="95"/>
      <c r="N55" s="96"/>
    </row>
    <row r="56" spans="1:14" ht="14.1" customHeight="1" x14ac:dyDescent="0.25">
      <c r="A56" s="27" t="s">
        <v>15</v>
      </c>
      <c r="B56" s="28"/>
      <c r="C56" s="29" t="s">
        <v>19</v>
      </c>
      <c r="D56" s="30" t="s">
        <v>20</v>
      </c>
      <c r="E56" s="1"/>
      <c r="F56" s="84" t="s">
        <v>46</v>
      </c>
      <c r="G56" s="85"/>
      <c r="H56" s="80" t="s">
        <v>57</v>
      </c>
      <c r="I56" s="80" t="s">
        <v>58</v>
      </c>
      <c r="J56" s="83" t="s">
        <v>49</v>
      </c>
      <c r="K56" s="83"/>
      <c r="L56" s="47" t="s">
        <v>59</v>
      </c>
      <c r="M56" s="47" t="s">
        <v>47</v>
      </c>
      <c r="N56" s="48" t="s">
        <v>48</v>
      </c>
    </row>
    <row r="57" spans="1:14" ht="14.1" customHeight="1" x14ac:dyDescent="0.25">
      <c r="A57" s="76" t="s">
        <v>9</v>
      </c>
      <c r="B57" s="77"/>
      <c r="C57" s="31">
        <v>2.5</v>
      </c>
      <c r="D57" s="32">
        <v>5</v>
      </c>
      <c r="E57" s="1"/>
      <c r="F57" s="86"/>
      <c r="G57" s="87"/>
      <c r="H57" s="81"/>
      <c r="I57" s="81"/>
      <c r="J57" s="82" t="s">
        <v>51</v>
      </c>
      <c r="K57" s="82"/>
      <c r="L57" s="49" t="s">
        <v>52</v>
      </c>
      <c r="M57" s="49" t="s">
        <v>51</v>
      </c>
      <c r="N57" s="50" t="s">
        <v>2</v>
      </c>
    </row>
    <row r="58" spans="1:14" ht="14.1" customHeight="1" x14ac:dyDescent="0.25">
      <c r="A58" s="125" t="s">
        <v>16</v>
      </c>
      <c r="B58" s="126"/>
      <c r="C58" s="33" t="s">
        <v>42</v>
      </c>
      <c r="D58" s="34" t="s">
        <v>18</v>
      </c>
      <c r="E58" s="1"/>
      <c r="F58" s="102" t="str">
        <f>A58</f>
        <v>Pré-moldadas</v>
      </c>
      <c r="G58" s="103"/>
      <c r="H58" s="108">
        <f>C59</f>
        <v>1.25</v>
      </c>
      <c r="I58" s="108">
        <f>D59</f>
        <v>2.5</v>
      </c>
      <c r="J58" s="117" t="s">
        <v>50</v>
      </c>
      <c r="K58" s="118"/>
      <c r="L58" s="111">
        <v>200</v>
      </c>
      <c r="M58" s="111">
        <f>L58*L58/1000000</f>
        <v>0.04</v>
      </c>
      <c r="N58" s="114">
        <f>L58*4/1000</f>
        <v>0.8</v>
      </c>
    </row>
    <row r="59" spans="1:14" ht="14.1" customHeight="1" x14ac:dyDescent="0.25">
      <c r="A59" s="127"/>
      <c r="B59" s="128"/>
      <c r="C59" s="31">
        <f>1+L58/800</f>
        <v>1.25</v>
      </c>
      <c r="D59" s="32">
        <f>2*C59</f>
        <v>2.5</v>
      </c>
      <c r="E59" s="1"/>
      <c r="F59" s="104"/>
      <c r="G59" s="105"/>
      <c r="H59" s="109"/>
      <c r="I59" s="109"/>
      <c r="J59" s="119"/>
      <c r="K59" s="120"/>
      <c r="L59" s="112"/>
      <c r="M59" s="112"/>
      <c r="N59" s="115"/>
    </row>
    <row r="60" spans="1:14" ht="14.1" customHeight="1" thickBot="1" x14ac:dyDescent="0.3">
      <c r="A60" s="78" t="s">
        <v>17</v>
      </c>
      <c r="B60" s="79"/>
      <c r="C60" s="36">
        <v>3</v>
      </c>
      <c r="D60" s="37">
        <v>6</v>
      </c>
      <c r="E60" s="1"/>
      <c r="F60" s="106"/>
      <c r="G60" s="107"/>
      <c r="H60" s="110"/>
      <c r="I60" s="110"/>
      <c r="J60" s="121"/>
      <c r="K60" s="122"/>
      <c r="L60" s="113"/>
      <c r="M60" s="113"/>
      <c r="N60" s="116"/>
    </row>
    <row r="61" spans="1:14" ht="14.1" customHeight="1" thickBo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4.1" customHeight="1" x14ac:dyDescent="0.25">
      <c r="A62" s="123" t="s">
        <v>24</v>
      </c>
      <c r="B62" s="123"/>
      <c r="C62" s="44" t="s">
        <v>0</v>
      </c>
      <c r="D62" s="45" t="s">
        <v>7</v>
      </c>
      <c r="E62" s="1"/>
      <c r="F62" s="123" t="s">
        <v>24</v>
      </c>
      <c r="G62" s="123"/>
      <c r="H62" s="44" t="s">
        <v>0</v>
      </c>
      <c r="I62" s="45" t="s">
        <v>7</v>
      </c>
      <c r="J62" s="1"/>
      <c r="K62" s="123" t="s">
        <v>24</v>
      </c>
      <c r="L62" s="123"/>
      <c r="M62" s="44" t="s">
        <v>0</v>
      </c>
      <c r="N62" s="45" t="s">
        <v>7</v>
      </c>
    </row>
    <row r="63" spans="1:14" ht="14.1" customHeight="1" thickBot="1" x14ac:dyDescent="0.3">
      <c r="A63" s="124"/>
      <c r="B63" s="124"/>
      <c r="C63" s="46" t="s">
        <v>40</v>
      </c>
      <c r="D63" s="46" t="s">
        <v>4</v>
      </c>
      <c r="E63" s="1"/>
      <c r="F63" s="124"/>
      <c r="G63" s="124"/>
      <c r="H63" s="46" t="s">
        <v>40</v>
      </c>
      <c r="I63" s="46" t="s">
        <v>4</v>
      </c>
      <c r="J63" s="1"/>
      <c r="K63" s="124"/>
      <c r="L63" s="124"/>
      <c r="M63" s="46" t="s">
        <v>40</v>
      </c>
      <c r="N63" s="46" t="s">
        <v>4</v>
      </c>
    </row>
    <row r="64" spans="1:14" ht="14.1" customHeight="1" x14ac:dyDescent="0.25">
      <c r="A64" s="38" t="s">
        <v>25</v>
      </c>
      <c r="B64" s="39"/>
      <c r="C64" s="59">
        <v>1</v>
      </c>
      <c r="D64" s="60">
        <v>1.4</v>
      </c>
      <c r="E64" s="1"/>
      <c r="F64" s="38" t="s">
        <v>30</v>
      </c>
      <c r="G64" s="39"/>
      <c r="H64" s="59">
        <v>0.4</v>
      </c>
      <c r="I64" s="60">
        <v>3</v>
      </c>
      <c r="J64" s="1"/>
      <c r="K64" s="38" t="s">
        <v>35</v>
      </c>
      <c r="L64" s="39"/>
      <c r="M64" s="59">
        <v>0.2</v>
      </c>
      <c r="N64" s="60">
        <v>6</v>
      </c>
    </row>
    <row r="65" spans="1:14" ht="14.1" customHeight="1" x14ac:dyDescent="0.25">
      <c r="A65" s="40" t="s">
        <v>26</v>
      </c>
      <c r="B65" s="41"/>
      <c r="C65" s="58">
        <v>0.8</v>
      </c>
      <c r="D65" s="61">
        <v>2</v>
      </c>
      <c r="E65" s="1"/>
      <c r="F65" s="40" t="s">
        <v>31</v>
      </c>
      <c r="G65" s="41"/>
      <c r="H65" s="58">
        <v>0.55000000000000004</v>
      </c>
      <c r="I65" s="61">
        <v>2.2000000000000002</v>
      </c>
      <c r="J65" s="1"/>
      <c r="K65" s="40" t="s">
        <v>36</v>
      </c>
      <c r="L65" s="41"/>
      <c r="M65" s="58">
        <v>0.35</v>
      </c>
      <c r="N65" s="61">
        <v>2.4</v>
      </c>
    </row>
    <row r="66" spans="1:14" ht="14.1" customHeight="1" x14ac:dyDescent="0.25">
      <c r="A66" s="40" t="s">
        <v>27</v>
      </c>
      <c r="B66" s="41"/>
      <c r="C66" s="58">
        <v>0.7</v>
      </c>
      <c r="D66" s="61">
        <v>2.4</v>
      </c>
      <c r="E66" s="1"/>
      <c r="F66" s="40" t="s">
        <v>32</v>
      </c>
      <c r="G66" s="41"/>
      <c r="H66" s="58">
        <v>0.45</v>
      </c>
      <c r="I66" s="61">
        <v>2.8</v>
      </c>
      <c r="J66" s="1"/>
      <c r="K66" s="40" t="s">
        <v>37</v>
      </c>
      <c r="L66" s="41"/>
      <c r="M66" s="58">
        <v>0.3</v>
      </c>
      <c r="N66" s="61">
        <v>2.8</v>
      </c>
    </row>
    <row r="67" spans="1:14" ht="14.1" customHeight="1" x14ac:dyDescent="0.25">
      <c r="A67" s="40" t="s">
        <v>28</v>
      </c>
      <c r="B67" s="41"/>
      <c r="C67" s="58">
        <v>0.6</v>
      </c>
      <c r="D67" s="61">
        <v>3</v>
      </c>
      <c r="E67" s="1"/>
      <c r="F67" s="40" t="s">
        <v>33</v>
      </c>
      <c r="G67" s="41"/>
      <c r="H67" s="58">
        <v>0.23</v>
      </c>
      <c r="I67" s="61">
        <v>3.4</v>
      </c>
      <c r="J67" s="1"/>
      <c r="K67" s="40" t="s">
        <v>38</v>
      </c>
      <c r="L67" s="41"/>
      <c r="M67" s="58">
        <v>0.22</v>
      </c>
      <c r="N67" s="61">
        <v>4</v>
      </c>
    </row>
    <row r="68" spans="1:14" ht="14.1" customHeight="1" thickBot="1" x14ac:dyDescent="0.3">
      <c r="A68" s="42" t="s">
        <v>29</v>
      </c>
      <c r="B68" s="43"/>
      <c r="C68" s="35">
        <v>0.5</v>
      </c>
      <c r="D68" s="62">
        <v>2.8</v>
      </c>
      <c r="E68" s="1"/>
      <c r="F68" s="42" t="s">
        <v>34</v>
      </c>
      <c r="G68" s="43"/>
      <c r="H68" s="35">
        <v>0.25</v>
      </c>
      <c r="I68" s="62">
        <v>3</v>
      </c>
      <c r="J68" s="1"/>
      <c r="K68" s="42" t="s">
        <v>39</v>
      </c>
      <c r="L68" s="43"/>
      <c r="M68" s="35">
        <v>0.33</v>
      </c>
      <c r="N68" s="62">
        <v>3</v>
      </c>
    </row>
    <row r="69" spans="1:14" ht="12" customHeight="1" x14ac:dyDescent="0.25">
      <c r="A69" s="100" t="s">
        <v>56</v>
      </c>
      <c r="B69" s="100"/>
      <c r="C69" s="100"/>
      <c r="D69" s="100"/>
      <c r="E69" s="100"/>
      <c r="F69" s="100"/>
      <c r="G69" s="100" t="s">
        <v>12</v>
      </c>
      <c r="H69" s="100"/>
      <c r="I69" s="100"/>
      <c r="J69" s="100"/>
      <c r="K69" s="101" t="s">
        <v>11</v>
      </c>
      <c r="L69" s="101"/>
      <c r="M69" s="101"/>
      <c r="N69" s="101"/>
    </row>
    <row r="70" spans="1:14" ht="12" customHeight="1" thickBot="1" x14ac:dyDescent="0.3">
      <c r="A70" s="100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</row>
    <row r="71" spans="1:14" ht="14.1" customHeight="1" thickBot="1" x14ac:dyDescent="0.3">
      <c r="A71" s="97" t="s">
        <v>61</v>
      </c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9"/>
    </row>
    <row r="72" spans="1:14" ht="15" customHeight="1" x14ac:dyDescent="0.25">
      <c r="A72" s="2" t="s">
        <v>8</v>
      </c>
      <c r="B72" s="3" t="s">
        <v>1</v>
      </c>
      <c r="C72" s="88" t="s">
        <v>21</v>
      </c>
      <c r="D72" s="89"/>
      <c r="E72" s="90"/>
      <c r="F72" s="4" t="s">
        <v>0</v>
      </c>
      <c r="G72" s="5" t="s">
        <v>7</v>
      </c>
      <c r="H72" s="5" t="s">
        <v>43</v>
      </c>
      <c r="I72" s="5" t="s">
        <v>44</v>
      </c>
      <c r="J72" s="5" t="s">
        <v>22</v>
      </c>
      <c r="K72" s="5" t="s">
        <v>53</v>
      </c>
      <c r="L72" s="5" t="s">
        <v>54</v>
      </c>
      <c r="M72" s="5" t="s">
        <v>55</v>
      </c>
      <c r="N72" s="6" t="s">
        <v>23</v>
      </c>
    </row>
    <row r="73" spans="1:14" ht="15" customHeight="1" thickBot="1" x14ac:dyDescent="0.3">
      <c r="A73" s="7" t="s">
        <v>2</v>
      </c>
      <c r="B73" s="8" t="s">
        <v>2</v>
      </c>
      <c r="C73" s="8" t="s">
        <v>13</v>
      </c>
      <c r="D73" s="8" t="s">
        <v>14</v>
      </c>
      <c r="E73" s="9" t="s">
        <v>3</v>
      </c>
      <c r="F73" s="9" t="s">
        <v>5</v>
      </c>
      <c r="G73" s="10" t="s">
        <v>4</v>
      </c>
      <c r="H73" s="91" t="s">
        <v>6</v>
      </c>
      <c r="I73" s="92"/>
      <c r="J73" s="91" t="s">
        <v>10</v>
      </c>
      <c r="K73" s="92"/>
      <c r="L73" s="92"/>
      <c r="M73" s="92"/>
      <c r="N73" s="93"/>
    </row>
    <row r="74" spans="1:14" ht="14.1" customHeight="1" x14ac:dyDescent="0.25">
      <c r="A74" s="63">
        <v>1</v>
      </c>
      <c r="B74" s="64">
        <f>A74</f>
        <v>1</v>
      </c>
      <c r="C74" s="64">
        <v>14</v>
      </c>
      <c r="D74" s="64">
        <v>10</v>
      </c>
      <c r="E74" s="65">
        <f>INT((C74+D74)/2)</f>
        <v>12</v>
      </c>
      <c r="F74" s="64">
        <v>0.23</v>
      </c>
      <c r="G74" s="66">
        <v>3.4</v>
      </c>
      <c r="H74" s="67">
        <f>F74*E74*1000</f>
        <v>2760.0000000000005</v>
      </c>
      <c r="I74" s="68">
        <f>G74*F74*E74*10</f>
        <v>93.84</v>
      </c>
      <c r="J74" s="69">
        <f t="shared" ref="J74:J82" si="18">N$58*I74*A74/I$58</f>
        <v>30.0288</v>
      </c>
      <c r="K74" s="69">
        <f>J74</f>
        <v>30.0288</v>
      </c>
      <c r="L74" s="69">
        <f t="shared" ref="L74:L82" si="19">H74*M$58/H$58</f>
        <v>88.320000000000022</v>
      </c>
      <c r="M74" s="69">
        <f>K74+L74</f>
        <v>118.34880000000003</v>
      </c>
      <c r="N74" s="70">
        <f>M74/2</f>
        <v>59.174400000000013</v>
      </c>
    </row>
    <row r="75" spans="1:14" ht="14.1" customHeight="1" x14ac:dyDescent="0.25">
      <c r="A75" s="13">
        <v>1</v>
      </c>
      <c r="B75" s="12">
        <f>A75+B74</f>
        <v>2</v>
      </c>
      <c r="C75" s="12">
        <v>6</v>
      </c>
      <c r="D75" s="12">
        <v>6</v>
      </c>
      <c r="E75" s="11">
        <f t="shared" ref="E75:E82" si="20">INT((C75+D75)/2)</f>
        <v>6</v>
      </c>
      <c r="F75" s="12">
        <v>0.23</v>
      </c>
      <c r="G75" s="14">
        <v>3.4</v>
      </c>
      <c r="H75" s="15">
        <f t="shared" ref="H75:H76" si="21">F75*E75*1000</f>
        <v>1380.0000000000002</v>
      </c>
      <c r="I75" s="16">
        <f t="shared" ref="I75:I82" si="22">G75*F75*E75*10</f>
        <v>46.92</v>
      </c>
      <c r="J75" s="17">
        <f t="shared" si="18"/>
        <v>15.0144</v>
      </c>
      <c r="K75" s="17">
        <f>J75+K74</f>
        <v>45.043199999999999</v>
      </c>
      <c r="L75" s="17">
        <f t="shared" si="19"/>
        <v>44.160000000000011</v>
      </c>
      <c r="M75" s="17">
        <f t="shared" ref="M75:M82" si="23">K75+L75</f>
        <v>89.20320000000001</v>
      </c>
      <c r="N75" s="18">
        <f t="shared" ref="N75:N82" si="24">M75/2</f>
        <v>44.601600000000005</v>
      </c>
    </row>
    <row r="76" spans="1:14" ht="14.1" customHeight="1" x14ac:dyDescent="0.25">
      <c r="A76" s="13">
        <v>1</v>
      </c>
      <c r="B76" s="12">
        <f t="shared" ref="B76:B82" si="25">A76+B75</f>
        <v>3</v>
      </c>
      <c r="C76" s="12">
        <v>6</v>
      </c>
      <c r="D76" s="12">
        <v>7</v>
      </c>
      <c r="E76" s="11">
        <f t="shared" si="20"/>
        <v>6</v>
      </c>
      <c r="F76" s="12">
        <f>(0.23+0.8)/2</f>
        <v>0.51500000000000001</v>
      </c>
      <c r="G76" s="14">
        <f>(3.4+2)/2</f>
        <v>2.7</v>
      </c>
      <c r="H76" s="15">
        <f t="shared" si="21"/>
        <v>3090</v>
      </c>
      <c r="I76" s="16">
        <f t="shared" si="22"/>
        <v>83.43</v>
      </c>
      <c r="J76" s="17">
        <f t="shared" si="18"/>
        <v>26.697600000000005</v>
      </c>
      <c r="K76" s="17">
        <f t="shared" ref="K76:K82" si="26">J76+K75</f>
        <v>71.740800000000007</v>
      </c>
      <c r="L76" s="17">
        <f t="shared" si="19"/>
        <v>98.88000000000001</v>
      </c>
      <c r="M76" s="17">
        <f t="shared" si="23"/>
        <v>170.62080000000003</v>
      </c>
      <c r="N76" s="18">
        <f t="shared" si="24"/>
        <v>85.310400000000016</v>
      </c>
    </row>
    <row r="77" spans="1:14" ht="14.1" customHeight="1" x14ac:dyDescent="0.25">
      <c r="A77" s="13">
        <v>1</v>
      </c>
      <c r="B77" s="12">
        <f t="shared" si="25"/>
        <v>4</v>
      </c>
      <c r="C77" s="12">
        <v>7</v>
      </c>
      <c r="D77" s="12">
        <v>8</v>
      </c>
      <c r="E77" s="11">
        <f t="shared" si="20"/>
        <v>7</v>
      </c>
      <c r="F77" s="12">
        <v>0.8</v>
      </c>
      <c r="G77" s="14">
        <v>2</v>
      </c>
      <c r="H77" s="15">
        <f>F77*E77*1000</f>
        <v>5600.0000000000009</v>
      </c>
      <c r="I77" s="16">
        <f t="shared" si="22"/>
        <v>112.00000000000001</v>
      </c>
      <c r="J77" s="17">
        <f t="shared" si="18"/>
        <v>35.840000000000011</v>
      </c>
      <c r="K77" s="17">
        <f t="shared" si="26"/>
        <v>107.58080000000001</v>
      </c>
      <c r="L77" s="17">
        <f t="shared" si="19"/>
        <v>179.20000000000002</v>
      </c>
      <c r="M77" s="17">
        <f t="shared" si="23"/>
        <v>286.7808</v>
      </c>
      <c r="N77" s="18">
        <f t="shared" si="24"/>
        <v>143.3904</v>
      </c>
    </row>
    <row r="78" spans="1:14" ht="14.1" customHeight="1" x14ac:dyDescent="0.25">
      <c r="A78" s="13">
        <v>1</v>
      </c>
      <c r="B78" s="12">
        <f t="shared" si="25"/>
        <v>5</v>
      </c>
      <c r="C78" s="12">
        <v>14</v>
      </c>
      <c r="D78" s="12">
        <v>18</v>
      </c>
      <c r="E78" s="11">
        <f t="shared" si="20"/>
        <v>16</v>
      </c>
      <c r="F78" s="12">
        <v>0.8</v>
      </c>
      <c r="G78" s="14">
        <v>2</v>
      </c>
      <c r="H78" s="15">
        <f t="shared" ref="H78:H82" si="27">F78*E78*1000</f>
        <v>12800</v>
      </c>
      <c r="I78" s="16">
        <f t="shared" si="22"/>
        <v>256</v>
      </c>
      <c r="J78" s="17">
        <f t="shared" si="18"/>
        <v>81.92</v>
      </c>
      <c r="K78" s="17">
        <f t="shared" si="26"/>
        <v>189.50080000000003</v>
      </c>
      <c r="L78" s="17">
        <f t="shared" si="19"/>
        <v>409.6</v>
      </c>
      <c r="M78" s="17">
        <f t="shared" si="23"/>
        <v>599.10080000000005</v>
      </c>
      <c r="N78" s="18">
        <f t="shared" si="24"/>
        <v>299.55040000000002</v>
      </c>
    </row>
    <row r="79" spans="1:14" ht="14.1" customHeight="1" x14ac:dyDescent="0.25">
      <c r="A79" s="13">
        <v>1</v>
      </c>
      <c r="B79" s="12">
        <f t="shared" si="25"/>
        <v>6</v>
      </c>
      <c r="C79" s="12">
        <v>18</v>
      </c>
      <c r="D79" s="12">
        <v>20</v>
      </c>
      <c r="E79" s="11">
        <f t="shared" si="20"/>
        <v>19</v>
      </c>
      <c r="F79" s="12">
        <v>0.8</v>
      </c>
      <c r="G79" s="14">
        <v>2</v>
      </c>
      <c r="H79" s="15">
        <f t="shared" si="27"/>
        <v>15200.000000000002</v>
      </c>
      <c r="I79" s="16">
        <f t="shared" si="22"/>
        <v>304</v>
      </c>
      <c r="J79" s="17">
        <f t="shared" si="18"/>
        <v>97.28</v>
      </c>
      <c r="K79" s="17">
        <f t="shared" si="26"/>
        <v>286.7808</v>
      </c>
      <c r="L79" s="17">
        <f t="shared" si="19"/>
        <v>486.40000000000009</v>
      </c>
      <c r="M79" s="17">
        <f t="shared" si="23"/>
        <v>773.18080000000009</v>
      </c>
      <c r="N79" s="18">
        <f t="shared" si="24"/>
        <v>386.59040000000005</v>
      </c>
    </row>
    <row r="80" spans="1:14" ht="14.1" customHeight="1" x14ac:dyDescent="0.25">
      <c r="A80" s="71">
        <v>1</v>
      </c>
      <c r="B80" s="52">
        <f t="shared" si="25"/>
        <v>7</v>
      </c>
      <c r="C80" s="52">
        <v>24</v>
      </c>
      <c r="D80" s="52">
        <v>32</v>
      </c>
      <c r="E80" s="51">
        <f t="shared" si="20"/>
        <v>28</v>
      </c>
      <c r="F80" s="12">
        <v>0.8</v>
      </c>
      <c r="G80" s="14">
        <v>2</v>
      </c>
      <c r="H80" s="54">
        <f t="shared" si="27"/>
        <v>22400.000000000004</v>
      </c>
      <c r="I80" s="55">
        <f t="shared" si="22"/>
        <v>448.00000000000006</v>
      </c>
      <c r="J80" s="56">
        <f t="shared" si="18"/>
        <v>143.36000000000004</v>
      </c>
      <c r="K80" s="56">
        <f t="shared" si="26"/>
        <v>430.14080000000001</v>
      </c>
      <c r="L80" s="56">
        <f t="shared" si="19"/>
        <v>716.80000000000007</v>
      </c>
      <c r="M80" s="56">
        <f t="shared" si="23"/>
        <v>1146.9408000000001</v>
      </c>
      <c r="N80" s="57">
        <f t="shared" si="24"/>
        <v>573.47040000000004</v>
      </c>
    </row>
    <row r="81" spans="1:14" ht="14.1" customHeight="1" x14ac:dyDescent="0.25">
      <c r="A81" s="13">
        <v>1</v>
      </c>
      <c r="B81" s="12">
        <f t="shared" si="25"/>
        <v>8</v>
      </c>
      <c r="C81" s="12">
        <v>33</v>
      </c>
      <c r="D81" s="12">
        <v>50</v>
      </c>
      <c r="E81" s="11">
        <f t="shared" si="20"/>
        <v>41</v>
      </c>
      <c r="F81" s="12">
        <v>0.23</v>
      </c>
      <c r="G81" s="14">
        <v>3.4</v>
      </c>
      <c r="H81" s="15">
        <f t="shared" si="27"/>
        <v>9430</v>
      </c>
      <c r="I81" s="16">
        <f t="shared" si="22"/>
        <v>320.62</v>
      </c>
      <c r="J81" s="17">
        <f t="shared" si="18"/>
        <v>102.59840000000001</v>
      </c>
      <c r="K81" s="17">
        <f t="shared" si="26"/>
        <v>532.73919999999998</v>
      </c>
      <c r="L81" s="17">
        <f t="shared" si="19"/>
        <v>301.76</v>
      </c>
      <c r="M81" s="17">
        <f t="shared" si="23"/>
        <v>834.49919999999997</v>
      </c>
      <c r="N81" s="18">
        <f t="shared" si="24"/>
        <v>417.24959999999999</v>
      </c>
    </row>
    <row r="82" spans="1:14" ht="14.1" customHeight="1" x14ac:dyDescent="0.25">
      <c r="A82" s="71">
        <v>1</v>
      </c>
      <c r="B82" s="52">
        <f t="shared" si="25"/>
        <v>9</v>
      </c>
      <c r="C82" s="52">
        <v>45</v>
      </c>
      <c r="D82" s="52">
        <v>68</v>
      </c>
      <c r="E82" s="51">
        <f t="shared" si="20"/>
        <v>56</v>
      </c>
      <c r="F82" s="52">
        <v>0.23</v>
      </c>
      <c r="G82" s="53">
        <v>3.4</v>
      </c>
      <c r="H82" s="54">
        <f t="shared" si="27"/>
        <v>12880</v>
      </c>
      <c r="I82" s="55">
        <f t="shared" si="22"/>
        <v>437.92</v>
      </c>
      <c r="J82" s="56">
        <f t="shared" si="18"/>
        <v>140.1344</v>
      </c>
      <c r="K82" s="56">
        <f t="shared" si="26"/>
        <v>672.87360000000001</v>
      </c>
      <c r="L82" s="56">
        <f t="shared" si="19"/>
        <v>412.16</v>
      </c>
      <c r="M82" s="56">
        <f t="shared" si="23"/>
        <v>1085.0336</v>
      </c>
      <c r="N82" s="57">
        <f t="shared" si="24"/>
        <v>542.51679999999999</v>
      </c>
    </row>
    <row r="83" spans="1:14" ht="14.1" customHeight="1" x14ac:dyDescent="0.25">
      <c r="A83" s="13"/>
      <c r="B83" s="52"/>
      <c r="C83" s="52"/>
      <c r="D83" s="52"/>
      <c r="E83" s="51"/>
      <c r="F83" s="52"/>
      <c r="G83" s="53"/>
      <c r="H83" s="54"/>
      <c r="I83" s="55"/>
      <c r="J83" s="56"/>
      <c r="K83" s="56"/>
      <c r="L83" s="56"/>
      <c r="M83" s="56"/>
      <c r="N83" s="57"/>
    </row>
    <row r="84" spans="1:14" ht="14.1" customHeight="1" x14ac:dyDescent="0.25">
      <c r="A84" s="13"/>
      <c r="B84" s="12"/>
      <c r="C84" s="12"/>
      <c r="D84" s="12"/>
      <c r="E84" s="11"/>
      <c r="F84" s="12"/>
      <c r="G84" s="14"/>
      <c r="H84" s="15"/>
      <c r="I84" s="16"/>
      <c r="J84" s="17"/>
      <c r="K84" s="17"/>
      <c r="L84" s="17"/>
      <c r="M84" s="17"/>
      <c r="N84" s="18"/>
    </row>
    <row r="85" spans="1:14" ht="14.1" customHeight="1" x14ac:dyDescent="0.25">
      <c r="A85" s="13"/>
      <c r="B85" s="12"/>
      <c r="C85" s="12"/>
      <c r="D85" s="12"/>
      <c r="E85" s="11"/>
      <c r="F85" s="12"/>
      <c r="G85" s="14"/>
      <c r="H85" s="15"/>
      <c r="I85" s="16"/>
      <c r="J85" s="17"/>
      <c r="K85" s="17"/>
      <c r="L85" s="17"/>
      <c r="M85" s="17"/>
      <c r="N85" s="18"/>
    </row>
    <row r="86" spans="1:14" ht="14.1" customHeight="1" x14ac:dyDescent="0.25">
      <c r="A86" s="13"/>
      <c r="B86" s="12"/>
      <c r="C86" s="12"/>
      <c r="D86" s="12"/>
      <c r="E86" s="11"/>
      <c r="F86" s="12"/>
      <c r="G86" s="14"/>
      <c r="H86" s="15"/>
      <c r="I86" s="16"/>
      <c r="J86" s="17"/>
      <c r="K86" s="17"/>
      <c r="L86" s="17"/>
      <c r="M86" s="17"/>
      <c r="N86" s="18"/>
    </row>
    <row r="87" spans="1:14" ht="14.1" customHeight="1" x14ac:dyDescent="0.25">
      <c r="A87" s="13"/>
      <c r="B87" s="12"/>
      <c r="C87" s="12"/>
      <c r="D87" s="12"/>
      <c r="E87" s="11"/>
      <c r="F87" s="12"/>
      <c r="G87" s="14"/>
      <c r="H87" s="15"/>
      <c r="I87" s="16"/>
      <c r="J87" s="17"/>
      <c r="K87" s="17"/>
      <c r="L87" s="17"/>
      <c r="M87" s="17"/>
      <c r="N87" s="18"/>
    </row>
    <row r="88" spans="1:14" ht="14.1" customHeight="1" thickBot="1" x14ac:dyDescent="0.3">
      <c r="A88" s="19"/>
      <c r="B88" s="21"/>
      <c r="C88" s="21"/>
      <c r="D88" s="21"/>
      <c r="E88" s="20"/>
      <c r="F88" s="21"/>
      <c r="G88" s="22"/>
      <c r="H88" s="23"/>
      <c r="I88" s="24"/>
      <c r="J88" s="25"/>
      <c r="K88" s="25"/>
      <c r="L88" s="25"/>
      <c r="M88" s="25"/>
      <c r="N88" s="26"/>
    </row>
    <row r="89" spans="1:14" ht="14.1" customHeight="1" thickBo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4.1" customHeight="1" thickBot="1" x14ac:dyDescent="0.3">
      <c r="A90" s="94" t="s">
        <v>41</v>
      </c>
      <c r="B90" s="95"/>
      <c r="C90" s="95"/>
      <c r="D90" s="96"/>
      <c r="E90" s="1"/>
      <c r="F90" s="94" t="s">
        <v>45</v>
      </c>
      <c r="G90" s="95"/>
      <c r="H90" s="95"/>
      <c r="I90" s="95"/>
      <c r="J90" s="95"/>
      <c r="K90" s="95"/>
      <c r="L90" s="95"/>
      <c r="M90" s="95"/>
      <c r="N90" s="96"/>
    </row>
    <row r="91" spans="1:14" ht="14.1" customHeight="1" x14ac:dyDescent="0.25">
      <c r="A91" s="27" t="s">
        <v>15</v>
      </c>
      <c r="B91" s="28"/>
      <c r="C91" s="29" t="s">
        <v>19</v>
      </c>
      <c r="D91" s="30" t="s">
        <v>20</v>
      </c>
      <c r="E91" s="1"/>
      <c r="F91" s="84" t="s">
        <v>46</v>
      </c>
      <c r="G91" s="85"/>
      <c r="H91" s="80" t="s">
        <v>57</v>
      </c>
      <c r="I91" s="80" t="s">
        <v>58</v>
      </c>
      <c r="J91" s="83" t="s">
        <v>49</v>
      </c>
      <c r="K91" s="83"/>
      <c r="L91" s="75" t="s">
        <v>59</v>
      </c>
      <c r="M91" s="75" t="s">
        <v>47</v>
      </c>
      <c r="N91" s="48" t="s">
        <v>48</v>
      </c>
    </row>
    <row r="92" spans="1:14" ht="14.1" customHeight="1" x14ac:dyDescent="0.25">
      <c r="A92" s="76" t="s">
        <v>9</v>
      </c>
      <c r="B92" s="77"/>
      <c r="C92" s="31">
        <v>2.5</v>
      </c>
      <c r="D92" s="32">
        <v>5</v>
      </c>
      <c r="E92" s="1"/>
      <c r="F92" s="86"/>
      <c r="G92" s="87"/>
      <c r="H92" s="81"/>
      <c r="I92" s="81"/>
      <c r="J92" s="82" t="s">
        <v>51</v>
      </c>
      <c r="K92" s="82"/>
      <c r="L92" s="74" t="s">
        <v>52</v>
      </c>
      <c r="M92" s="74" t="s">
        <v>51</v>
      </c>
      <c r="N92" s="50" t="s">
        <v>2</v>
      </c>
    </row>
    <row r="93" spans="1:14" ht="14.1" customHeight="1" x14ac:dyDescent="0.25">
      <c r="A93" s="125" t="s">
        <v>16</v>
      </c>
      <c r="B93" s="126"/>
      <c r="C93" s="33" t="s">
        <v>42</v>
      </c>
      <c r="D93" s="34" t="s">
        <v>18</v>
      </c>
      <c r="E93" s="1"/>
      <c r="F93" s="102" t="str">
        <f>A93</f>
        <v>Pré-moldadas</v>
      </c>
      <c r="G93" s="103"/>
      <c r="H93" s="108">
        <f>C94</f>
        <v>1.25</v>
      </c>
      <c r="I93" s="108">
        <f>D94</f>
        <v>2.5</v>
      </c>
      <c r="J93" s="117" t="s">
        <v>50</v>
      </c>
      <c r="K93" s="118"/>
      <c r="L93" s="111">
        <v>200</v>
      </c>
      <c r="M93" s="111">
        <f>L93*L93/1000000</f>
        <v>0.04</v>
      </c>
      <c r="N93" s="114">
        <f>L93*4/1000</f>
        <v>0.8</v>
      </c>
    </row>
    <row r="94" spans="1:14" ht="14.1" customHeight="1" x14ac:dyDescent="0.25">
      <c r="A94" s="127"/>
      <c r="B94" s="128"/>
      <c r="C94" s="31">
        <f>1+L93/800</f>
        <v>1.25</v>
      </c>
      <c r="D94" s="32">
        <f>2*C94</f>
        <v>2.5</v>
      </c>
      <c r="E94" s="1"/>
      <c r="F94" s="104"/>
      <c r="G94" s="105"/>
      <c r="H94" s="109"/>
      <c r="I94" s="109"/>
      <c r="J94" s="119"/>
      <c r="K94" s="120"/>
      <c r="L94" s="112"/>
      <c r="M94" s="112"/>
      <c r="N94" s="115"/>
    </row>
    <row r="95" spans="1:14" ht="14.1" customHeight="1" thickBot="1" x14ac:dyDescent="0.3">
      <c r="A95" s="78" t="s">
        <v>17</v>
      </c>
      <c r="B95" s="79"/>
      <c r="C95" s="36">
        <v>3</v>
      </c>
      <c r="D95" s="37">
        <v>6</v>
      </c>
      <c r="E95" s="1"/>
      <c r="F95" s="106"/>
      <c r="G95" s="107"/>
      <c r="H95" s="110"/>
      <c r="I95" s="110"/>
      <c r="J95" s="121"/>
      <c r="K95" s="122"/>
      <c r="L95" s="113"/>
      <c r="M95" s="113"/>
      <c r="N95" s="116"/>
    </row>
    <row r="96" spans="1:14" ht="14.1" customHeight="1" thickBo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4.1" customHeight="1" x14ac:dyDescent="0.25">
      <c r="A97" s="123" t="s">
        <v>24</v>
      </c>
      <c r="B97" s="123"/>
      <c r="C97" s="72" t="s">
        <v>0</v>
      </c>
      <c r="D97" s="45" t="s">
        <v>7</v>
      </c>
      <c r="E97" s="1"/>
      <c r="F97" s="123" t="s">
        <v>24</v>
      </c>
      <c r="G97" s="123"/>
      <c r="H97" s="72" t="s">
        <v>0</v>
      </c>
      <c r="I97" s="45" t="s">
        <v>7</v>
      </c>
      <c r="J97" s="1"/>
      <c r="K97" s="123" t="s">
        <v>24</v>
      </c>
      <c r="L97" s="123"/>
      <c r="M97" s="72" t="s">
        <v>0</v>
      </c>
      <c r="N97" s="45" t="s">
        <v>7</v>
      </c>
    </row>
    <row r="98" spans="1:14" ht="14.1" customHeight="1" thickBot="1" x14ac:dyDescent="0.3">
      <c r="A98" s="124"/>
      <c r="B98" s="124"/>
      <c r="C98" s="73" t="s">
        <v>40</v>
      </c>
      <c r="D98" s="73" t="s">
        <v>4</v>
      </c>
      <c r="E98" s="1"/>
      <c r="F98" s="124"/>
      <c r="G98" s="124"/>
      <c r="H98" s="73" t="s">
        <v>40</v>
      </c>
      <c r="I98" s="73" t="s">
        <v>4</v>
      </c>
      <c r="J98" s="1"/>
      <c r="K98" s="124"/>
      <c r="L98" s="124"/>
      <c r="M98" s="73" t="s">
        <v>40</v>
      </c>
      <c r="N98" s="73" t="s">
        <v>4</v>
      </c>
    </row>
    <row r="99" spans="1:14" ht="14.1" customHeight="1" x14ac:dyDescent="0.25">
      <c r="A99" s="38" t="s">
        <v>25</v>
      </c>
      <c r="B99" s="39"/>
      <c r="C99" s="59">
        <v>1</v>
      </c>
      <c r="D99" s="60">
        <v>1.4</v>
      </c>
      <c r="E99" s="1"/>
      <c r="F99" s="38" t="s">
        <v>30</v>
      </c>
      <c r="G99" s="39"/>
      <c r="H99" s="59">
        <v>0.4</v>
      </c>
      <c r="I99" s="60">
        <v>3</v>
      </c>
      <c r="J99" s="1"/>
      <c r="K99" s="38" t="s">
        <v>35</v>
      </c>
      <c r="L99" s="39"/>
      <c r="M99" s="59">
        <v>0.2</v>
      </c>
      <c r="N99" s="60">
        <v>6</v>
      </c>
    </row>
    <row r="100" spans="1:14" ht="14.1" customHeight="1" x14ac:dyDescent="0.25">
      <c r="A100" s="40" t="s">
        <v>26</v>
      </c>
      <c r="B100" s="41"/>
      <c r="C100" s="58">
        <v>0.8</v>
      </c>
      <c r="D100" s="61">
        <v>2</v>
      </c>
      <c r="E100" s="1"/>
      <c r="F100" s="40" t="s">
        <v>31</v>
      </c>
      <c r="G100" s="41"/>
      <c r="H100" s="58">
        <v>0.55000000000000004</v>
      </c>
      <c r="I100" s="61">
        <v>2.2000000000000002</v>
      </c>
      <c r="J100" s="1"/>
      <c r="K100" s="40" t="s">
        <v>36</v>
      </c>
      <c r="L100" s="41"/>
      <c r="M100" s="58">
        <v>0.35</v>
      </c>
      <c r="N100" s="61">
        <v>2.4</v>
      </c>
    </row>
    <row r="101" spans="1:14" ht="14.1" customHeight="1" x14ac:dyDescent="0.25">
      <c r="A101" s="40" t="s">
        <v>27</v>
      </c>
      <c r="B101" s="41"/>
      <c r="C101" s="58">
        <v>0.7</v>
      </c>
      <c r="D101" s="61">
        <v>2.4</v>
      </c>
      <c r="E101" s="1"/>
      <c r="F101" s="40" t="s">
        <v>32</v>
      </c>
      <c r="G101" s="41"/>
      <c r="H101" s="58">
        <v>0.45</v>
      </c>
      <c r="I101" s="61">
        <v>2.8</v>
      </c>
      <c r="J101" s="1"/>
      <c r="K101" s="40" t="s">
        <v>37</v>
      </c>
      <c r="L101" s="41"/>
      <c r="M101" s="58">
        <v>0.3</v>
      </c>
      <c r="N101" s="61">
        <v>2.8</v>
      </c>
    </row>
    <row r="102" spans="1:14" ht="14.1" customHeight="1" x14ac:dyDescent="0.25">
      <c r="A102" s="40" t="s">
        <v>28</v>
      </c>
      <c r="B102" s="41"/>
      <c r="C102" s="58">
        <v>0.6</v>
      </c>
      <c r="D102" s="61">
        <v>3</v>
      </c>
      <c r="E102" s="1"/>
      <c r="F102" s="40" t="s">
        <v>33</v>
      </c>
      <c r="G102" s="41"/>
      <c r="H102" s="58">
        <v>0.23</v>
      </c>
      <c r="I102" s="61">
        <v>3.4</v>
      </c>
      <c r="J102" s="1"/>
      <c r="K102" s="40" t="s">
        <v>38</v>
      </c>
      <c r="L102" s="41"/>
      <c r="M102" s="58">
        <v>0.22</v>
      </c>
      <c r="N102" s="61">
        <v>4</v>
      </c>
    </row>
    <row r="103" spans="1:14" ht="14.1" customHeight="1" thickBot="1" x14ac:dyDescent="0.3">
      <c r="A103" s="42" t="s">
        <v>29</v>
      </c>
      <c r="B103" s="43"/>
      <c r="C103" s="35">
        <v>0.5</v>
      </c>
      <c r="D103" s="62">
        <v>2.8</v>
      </c>
      <c r="E103" s="1"/>
      <c r="F103" s="42" t="s">
        <v>34</v>
      </c>
      <c r="G103" s="43"/>
      <c r="H103" s="35">
        <v>0.25</v>
      </c>
      <c r="I103" s="62">
        <v>3</v>
      </c>
      <c r="J103" s="1"/>
      <c r="K103" s="42" t="s">
        <v>39</v>
      </c>
      <c r="L103" s="43"/>
      <c r="M103" s="35">
        <v>0.33</v>
      </c>
      <c r="N103" s="62">
        <v>3</v>
      </c>
    </row>
    <row r="104" spans="1:14" ht="12" customHeight="1" x14ac:dyDescent="0.25">
      <c r="A104" s="100" t="s">
        <v>56</v>
      </c>
      <c r="B104" s="100"/>
      <c r="C104" s="100"/>
      <c r="D104" s="100"/>
      <c r="E104" s="100"/>
      <c r="F104" s="100"/>
      <c r="G104" s="100" t="s">
        <v>12</v>
      </c>
      <c r="H104" s="100"/>
      <c r="I104" s="100"/>
      <c r="J104" s="100"/>
      <c r="K104" s="101" t="s">
        <v>11</v>
      </c>
      <c r="L104" s="101"/>
      <c r="M104" s="101"/>
      <c r="N104" s="101"/>
    </row>
    <row r="105" spans="1:14" ht="12" customHeight="1" thickBot="1" x14ac:dyDescent="0.3">
      <c r="A105" s="100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</row>
    <row r="106" spans="1:14" ht="14.1" customHeight="1" thickBot="1" x14ac:dyDescent="0.3">
      <c r="A106" s="97" t="s">
        <v>62</v>
      </c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9"/>
    </row>
    <row r="107" spans="1:14" ht="15" customHeight="1" x14ac:dyDescent="0.25">
      <c r="A107" s="2" t="s">
        <v>8</v>
      </c>
      <c r="B107" s="3" t="s">
        <v>1</v>
      </c>
      <c r="C107" s="88" t="s">
        <v>21</v>
      </c>
      <c r="D107" s="89"/>
      <c r="E107" s="90"/>
      <c r="F107" s="4" t="s">
        <v>0</v>
      </c>
      <c r="G107" s="5" t="s">
        <v>7</v>
      </c>
      <c r="H107" s="5" t="s">
        <v>43</v>
      </c>
      <c r="I107" s="5" t="s">
        <v>44</v>
      </c>
      <c r="J107" s="5" t="s">
        <v>22</v>
      </c>
      <c r="K107" s="5" t="s">
        <v>53</v>
      </c>
      <c r="L107" s="5" t="s">
        <v>54</v>
      </c>
      <c r="M107" s="5" t="s">
        <v>55</v>
      </c>
      <c r="N107" s="6" t="s">
        <v>23</v>
      </c>
    </row>
    <row r="108" spans="1:14" ht="15" customHeight="1" thickBot="1" x14ac:dyDescent="0.3">
      <c r="A108" s="7" t="s">
        <v>2</v>
      </c>
      <c r="B108" s="8" t="s">
        <v>2</v>
      </c>
      <c r="C108" s="8" t="s">
        <v>13</v>
      </c>
      <c r="D108" s="8" t="s">
        <v>14</v>
      </c>
      <c r="E108" s="9" t="s">
        <v>3</v>
      </c>
      <c r="F108" s="9" t="s">
        <v>5</v>
      </c>
      <c r="G108" s="10" t="s">
        <v>4</v>
      </c>
      <c r="H108" s="91" t="s">
        <v>6</v>
      </c>
      <c r="I108" s="92"/>
      <c r="J108" s="91" t="s">
        <v>10</v>
      </c>
      <c r="K108" s="92"/>
      <c r="L108" s="92"/>
      <c r="M108" s="92"/>
      <c r="N108" s="93"/>
    </row>
    <row r="109" spans="1:14" ht="14.1" customHeight="1" x14ac:dyDescent="0.25">
      <c r="A109" s="63">
        <v>1</v>
      </c>
      <c r="B109" s="64">
        <f>A109</f>
        <v>1</v>
      </c>
      <c r="C109" s="64">
        <v>14</v>
      </c>
      <c r="D109" s="64">
        <v>10</v>
      </c>
      <c r="E109" s="65">
        <f>INT((C109+D109)/2)</f>
        <v>12</v>
      </c>
      <c r="F109" s="64">
        <v>0.23</v>
      </c>
      <c r="G109" s="66">
        <v>3.4</v>
      </c>
      <c r="H109" s="67">
        <f>F109*E109*1000</f>
        <v>2760.0000000000005</v>
      </c>
      <c r="I109" s="68">
        <f>G109*F109*E109*10</f>
        <v>93.84</v>
      </c>
      <c r="J109" s="69">
        <f t="shared" ref="J109:J117" si="28">N$58*I109*A109/I$58</f>
        <v>30.0288</v>
      </c>
      <c r="K109" s="69">
        <f>J109</f>
        <v>30.0288</v>
      </c>
      <c r="L109" s="69">
        <f t="shared" ref="L109:L117" si="29">H109*M$58/H$58</f>
        <v>88.320000000000022</v>
      </c>
      <c r="M109" s="69">
        <f>K109+L109</f>
        <v>118.34880000000003</v>
      </c>
      <c r="N109" s="70">
        <f>M109/2</f>
        <v>59.174400000000013</v>
      </c>
    </row>
    <row r="110" spans="1:14" ht="14.1" customHeight="1" x14ac:dyDescent="0.25">
      <c r="A110" s="13">
        <v>1</v>
      </c>
      <c r="B110" s="12">
        <f>A110+B109</f>
        <v>2</v>
      </c>
      <c r="C110" s="12">
        <v>6</v>
      </c>
      <c r="D110" s="12">
        <v>6</v>
      </c>
      <c r="E110" s="11">
        <f t="shared" ref="E110:E117" si="30">INT((C110+D110)/2)</f>
        <v>6</v>
      </c>
      <c r="F110" s="12">
        <v>0.23</v>
      </c>
      <c r="G110" s="14">
        <v>3.4</v>
      </c>
      <c r="H110" s="15">
        <f t="shared" ref="H110:H117" si="31">F110*E110*1000</f>
        <v>1380.0000000000002</v>
      </c>
      <c r="I110" s="16">
        <f t="shared" ref="I110:I117" si="32">G110*F110*E110*10</f>
        <v>46.92</v>
      </c>
      <c r="J110" s="17">
        <f t="shared" si="28"/>
        <v>15.0144</v>
      </c>
      <c r="K110" s="17">
        <f>J110+K109</f>
        <v>45.043199999999999</v>
      </c>
      <c r="L110" s="17">
        <f t="shared" si="29"/>
        <v>44.160000000000011</v>
      </c>
      <c r="M110" s="17">
        <f t="shared" ref="M110:M117" si="33">K110+L110</f>
        <v>89.20320000000001</v>
      </c>
      <c r="N110" s="18">
        <f t="shared" ref="N110:N117" si="34">M110/2</f>
        <v>44.601600000000005</v>
      </c>
    </row>
    <row r="111" spans="1:14" ht="14.1" customHeight="1" x14ac:dyDescent="0.25">
      <c r="A111" s="13">
        <v>1</v>
      </c>
      <c r="B111" s="12">
        <f t="shared" ref="B111:B117" si="35">A111+B110</f>
        <v>3</v>
      </c>
      <c r="C111" s="12">
        <v>7</v>
      </c>
      <c r="D111" s="12">
        <v>8</v>
      </c>
      <c r="E111" s="11">
        <f t="shared" si="30"/>
        <v>7</v>
      </c>
      <c r="F111" s="12">
        <f>(0.23+0.8)/2</f>
        <v>0.51500000000000001</v>
      </c>
      <c r="G111" s="14">
        <f>(3.4+2)/2</f>
        <v>2.7</v>
      </c>
      <c r="H111" s="15">
        <f t="shared" si="31"/>
        <v>3605</v>
      </c>
      <c r="I111" s="16">
        <f t="shared" si="32"/>
        <v>97.335000000000008</v>
      </c>
      <c r="J111" s="17">
        <f t="shared" si="28"/>
        <v>31.147200000000005</v>
      </c>
      <c r="K111" s="17">
        <f t="shared" ref="K111:K117" si="36">J111+K110</f>
        <v>76.190400000000011</v>
      </c>
      <c r="L111" s="17">
        <f t="shared" si="29"/>
        <v>115.36000000000001</v>
      </c>
      <c r="M111" s="17">
        <f t="shared" si="33"/>
        <v>191.55040000000002</v>
      </c>
      <c r="N111" s="18">
        <f t="shared" si="34"/>
        <v>95.775200000000012</v>
      </c>
    </row>
    <row r="112" spans="1:14" ht="14.1" customHeight="1" x14ac:dyDescent="0.25">
      <c r="A112" s="13">
        <v>1</v>
      </c>
      <c r="B112" s="12">
        <f t="shared" si="35"/>
        <v>4</v>
      </c>
      <c r="C112" s="12">
        <v>8</v>
      </c>
      <c r="D112" s="12">
        <v>9</v>
      </c>
      <c r="E112" s="11">
        <f t="shared" si="30"/>
        <v>8</v>
      </c>
      <c r="F112" s="12">
        <v>0.8</v>
      </c>
      <c r="G112" s="14">
        <v>2</v>
      </c>
      <c r="H112" s="15">
        <f>F112*E112*1000</f>
        <v>6400</v>
      </c>
      <c r="I112" s="16">
        <f t="shared" si="32"/>
        <v>128</v>
      </c>
      <c r="J112" s="17">
        <f t="shared" si="28"/>
        <v>40.96</v>
      </c>
      <c r="K112" s="17">
        <f t="shared" si="36"/>
        <v>117.15040000000002</v>
      </c>
      <c r="L112" s="17">
        <f t="shared" si="29"/>
        <v>204.8</v>
      </c>
      <c r="M112" s="17">
        <f t="shared" si="33"/>
        <v>321.95040000000006</v>
      </c>
      <c r="N112" s="18">
        <f t="shared" si="34"/>
        <v>160.97520000000003</v>
      </c>
    </row>
    <row r="113" spans="1:14" ht="14.1" customHeight="1" x14ac:dyDescent="0.25">
      <c r="A113" s="13">
        <v>1</v>
      </c>
      <c r="B113" s="12">
        <f t="shared" si="35"/>
        <v>5</v>
      </c>
      <c r="C113" s="12">
        <v>18</v>
      </c>
      <c r="D113" s="12">
        <v>21</v>
      </c>
      <c r="E113" s="11">
        <f t="shared" si="30"/>
        <v>19</v>
      </c>
      <c r="F113" s="12">
        <v>0.8</v>
      </c>
      <c r="G113" s="14">
        <v>2</v>
      </c>
      <c r="H113" s="15">
        <f t="shared" ref="H113:H120" si="37">F113*E113*1000</f>
        <v>15200.000000000002</v>
      </c>
      <c r="I113" s="16">
        <f t="shared" si="32"/>
        <v>304</v>
      </c>
      <c r="J113" s="17">
        <f t="shared" si="28"/>
        <v>97.28</v>
      </c>
      <c r="K113" s="17">
        <f t="shared" si="36"/>
        <v>214.43040000000002</v>
      </c>
      <c r="L113" s="17">
        <f t="shared" si="29"/>
        <v>486.40000000000009</v>
      </c>
      <c r="M113" s="17">
        <f t="shared" si="33"/>
        <v>700.83040000000005</v>
      </c>
      <c r="N113" s="18">
        <f t="shared" si="34"/>
        <v>350.41520000000003</v>
      </c>
    </row>
    <row r="114" spans="1:14" ht="14.1" customHeight="1" x14ac:dyDescent="0.25">
      <c r="A114" s="13">
        <v>1</v>
      </c>
      <c r="B114" s="12">
        <f t="shared" si="35"/>
        <v>6</v>
      </c>
      <c r="C114" s="12">
        <v>20</v>
      </c>
      <c r="D114" s="12">
        <v>22</v>
      </c>
      <c r="E114" s="11">
        <f t="shared" si="30"/>
        <v>21</v>
      </c>
      <c r="F114" s="12">
        <v>0.8</v>
      </c>
      <c r="G114" s="14">
        <v>2</v>
      </c>
      <c r="H114" s="15">
        <f t="shared" si="37"/>
        <v>16800</v>
      </c>
      <c r="I114" s="16">
        <f t="shared" si="32"/>
        <v>336</v>
      </c>
      <c r="J114" s="17">
        <f t="shared" si="28"/>
        <v>107.52000000000001</v>
      </c>
      <c r="K114" s="17">
        <f t="shared" si="36"/>
        <v>321.95040000000006</v>
      </c>
      <c r="L114" s="17">
        <f t="shared" si="29"/>
        <v>537.6</v>
      </c>
      <c r="M114" s="17">
        <f t="shared" si="33"/>
        <v>859.55040000000008</v>
      </c>
      <c r="N114" s="18">
        <f t="shared" si="34"/>
        <v>429.77520000000004</v>
      </c>
    </row>
    <row r="115" spans="1:14" ht="14.1" customHeight="1" x14ac:dyDescent="0.25">
      <c r="A115" s="71">
        <v>1</v>
      </c>
      <c r="B115" s="52">
        <f t="shared" si="35"/>
        <v>7</v>
      </c>
      <c r="C115" s="52">
        <v>26</v>
      </c>
      <c r="D115" s="52">
        <v>33</v>
      </c>
      <c r="E115" s="51">
        <f t="shared" si="30"/>
        <v>29</v>
      </c>
      <c r="F115" s="52">
        <f>F111</f>
        <v>0.51500000000000001</v>
      </c>
      <c r="G115" s="53">
        <f>G111</f>
        <v>2.7</v>
      </c>
      <c r="H115" s="54">
        <f t="shared" si="37"/>
        <v>14935</v>
      </c>
      <c r="I115" s="55">
        <f t="shared" si="32"/>
        <v>403.245</v>
      </c>
      <c r="J115" s="56">
        <f t="shared" si="28"/>
        <v>129.0384</v>
      </c>
      <c r="K115" s="56">
        <f t="shared" si="36"/>
        <v>450.98880000000008</v>
      </c>
      <c r="L115" s="56">
        <f t="shared" si="29"/>
        <v>477.91999999999996</v>
      </c>
      <c r="M115" s="56">
        <f t="shared" si="33"/>
        <v>928.90880000000004</v>
      </c>
      <c r="N115" s="57">
        <f t="shared" si="34"/>
        <v>464.45440000000002</v>
      </c>
    </row>
    <row r="116" spans="1:14" ht="14.1" customHeight="1" x14ac:dyDescent="0.25">
      <c r="A116" s="13">
        <v>1</v>
      </c>
      <c r="B116" s="12">
        <f t="shared" si="35"/>
        <v>8</v>
      </c>
      <c r="C116" s="12">
        <v>33</v>
      </c>
      <c r="D116" s="12">
        <v>47</v>
      </c>
      <c r="E116" s="11">
        <f t="shared" si="30"/>
        <v>40</v>
      </c>
      <c r="F116" s="12">
        <v>0.23</v>
      </c>
      <c r="G116" s="14">
        <v>3.4</v>
      </c>
      <c r="H116" s="15">
        <f t="shared" si="37"/>
        <v>9200.0000000000018</v>
      </c>
      <c r="I116" s="16">
        <f t="shared" si="32"/>
        <v>312.8</v>
      </c>
      <c r="J116" s="17">
        <f t="shared" si="28"/>
        <v>100.096</v>
      </c>
      <c r="K116" s="17">
        <f t="shared" si="36"/>
        <v>551.08480000000009</v>
      </c>
      <c r="L116" s="17">
        <f t="shared" si="29"/>
        <v>294.40000000000003</v>
      </c>
      <c r="M116" s="17">
        <f t="shared" si="33"/>
        <v>845.48480000000018</v>
      </c>
      <c r="N116" s="18">
        <f t="shared" si="34"/>
        <v>422.74240000000009</v>
      </c>
    </row>
    <row r="117" spans="1:14" ht="14.1" customHeight="1" x14ac:dyDescent="0.25">
      <c r="A117" s="71">
        <v>1</v>
      </c>
      <c r="B117" s="52">
        <f t="shared" si="35"/>
        <v>9</v>
      </c>
      <c r="C117" s="52">
        <v>40</v>
      </c>
      <c r="D117" s="52">
        <v>62</v>
      </c>
      <c r="E117" s="51">
        <f t="shared" si="30"/>
        <v>51</v>
      </c>
      <c r="F117" s="52">
        <v>0.55000000000000004</v>
      </c>
      <c r="G117" s="53">
        <v>2.2000000000000002</v>
      </c>
      <c r="H117" s="54">
        <f t="shared" si="37"/>
        <v>28050</v>
      </c>
      <c r="I117" s="55">
        <f t="shared" si="32"/>
        <v>617.10000000000014</v>
      </c>
      <c r="J117" s="56">
        <f t="shared" si="28"/>
        <v>197.47200000000004</v>
      </c>
      <c r="K117" s="56">
        <f t="shared" si="36"/>
        <v>748.55680000000007</v>
      </c>
      <c r="L117" s="56">
        <f t="shared" si="29"/>
        <v>897.6</v>
      </c>
      <c r="M117" s="56">
        <f t="shared" si="33"/>
        <v>1646.1568000000002</v>
      </c>
      <c r="N117" s="57">
        <f t="shared" si="34"/>
        <v>823.0784000000001</v>
      </c>
    </row>
    <row r="118" spans="1:14" ht="14.1" customHeight="1" x14ac:dyDescent="0.25">
      <c r="A118" s="13"/>
      <c r="B118" s="52"/>
      <c r="C118" s="52"/>
      <c r="D118" s="52"/>
      <c r="E118" s="51"/>
      <c r="F118" s="52"/>
      <c r="G118" s="53"/>
      <c r="H118" s="54"/>
      <c r="I118" s="55"/>
      <c r="J118" s="56"/>
      <c r="K118" s="56"/>
      <c r="L118" s="56"/>
      <c r="M118" s="56"/>
      <c r="N118" s="57"/>
    </row>
    <row r="119" spans="1:14" ht="14.1" customHeight="1" x14ac:dyDescent="0.25">
      <c r="A119" s="13"/>
      <c r="B119" s="12"/>
      <c r="C119" s="12"/>
      <c r="D119" s="12"/>
      <c r="E119" s="11"/>
      <c r="F119" s="12"/>
      <c r="G119" s="14"/>
      <c r="H119" s="15"/>
      <c r="I119" s="16"/>
      <c r="J119" s="17"/>
      <c r="K119" s="17"/>
      <c r="L119" s="17"/>
      <c r="M119" s="17"/>
      <c r="N119" s="18"/>
    </row>
    <row r="120" spans="1:14" ht="14.1" customHeight="1" x14ac:dyDescent="0.25">
      <c r="A120" s="13"/>
      <c r="B120" s="12"/>
      <c r="C120" s="12"/>
      <c r="D120" s="12"/>
      <c r="E120" s="11"/>
      <c r="F120" s="12"/>
      <c r="G120" s="14"/>
      <c r="H120" s="15"/>
      <c r="I120" s="16"/>
      <c r="J120" s="17"/>
      <c r="K120" s="17"/>
      <c r="L120" s="17"/>
      <c r="M120" s="17"/>
      <c r="N120" s="18"/>
    </row>
    <row r="121" spans="1:14" ht="14.1" customHeight="1" x14ac:dyDescent="0.25">
      <c r="A121" s="13"/>
      <c r="B121" s="12"/>
      <c r="C121" s="12"/>
      <c r="D121" s="12"/>
      <c r="E121" s="11"/>
      <c r="F121" s="12"/>
      <c r="G121" s="14"/>
      <c r="H121" s="15"/>
      <c r="I121" s="16"/>
      <c r="J121" s="17"/>
      <c r="K121" s="17"/>
      <c r="L121" s="17"/>
      <c r="M121" s="17"/>
      <c r="N121" s="18"/>
    </row>
    <row r="122" spans="1:14" ht="14.1" customHeight="1" x14ac:dyDescent="0.25">
      <c r="A122" s="13"/>
      <c r="B122" s="12"/>
      <c r="C122" s="12"/>
      <c r="D122" s="12"/>
      <c r="E122" s="11"/>
      <c r="F122" s="12"/>
      <c r="G122" s="14"/>
      <c r="H122" s="15"/>
      <c r="I122" s="16"/>
      <c r="J122" s="17"/>
      <c r="K122" s="17"/>
      <c r="L122" s="17"/>
      <c r="M122" s="17"/>
      <c r="N122" s="18"/>
    </row>
    <row r="123" spans="1:14" ht="14.1" customHeight="1" thickBot="1" x14ac:dyDescent="0.3">
      <c r="A123" s="19"/>
      <c r="B123" s="21"/>
      <c r="C123" s="21"/>
      <c r="D123" s="21"/>
      <c r="E123" s="20"/>
      <c r="F123" s="21"/>
      <c r="G123" s="22"/>
      <c r="H123" s="23"/>
      <c r="I123" s="24"/>
      <c r="J123" s="25"/>
      <c r="K123" s="25"/>
      <c r="L123" s="25"/>
      <c r="M123" s="25"/>
      <c r="N123" s="26"/>
    </row>
    <row r="124" spans="1:14" ht="14.1" customHeight="1" thickBo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4.1" customHeight="1" thickBot="1" x14ac:dyDescent="0.3">
      <c r="A125" s="94" t="s">
        <v>41</v>
      </c>
      <c r="B125" s="95"/>
      <c r="C125" s="95"/>
      <c r="D125" s="96"/>
      <c r="E125" s="1"/>
      <c r="F125" s="94" t="s">
        <v>45</v>
      </c>
      <c r="G125" s="95"/>
      <c r="H125" s="95"/>
      <c r="I125" s="95"/>
      <c r="J125" s="95"/>
      <c r="K125" s="95"/>
      <c r="L125" s="95"/>
      <c r="M125" s="95"/>
      <c r="N125" s="96"/>
    </row>
    <row r="126" spans="1:14" ht="14.1" customHeight="1" x14ac:dyDescent="0.25">
      <c r="A126" s="27" t="s">
        <v>15</v>
      </c>
      <c r="B126" s="28"/>
      <c r="C126" s="29" t="s">
        <v>19</v>
      </c>
      <c r="D126" s="30" t="s">
        <v>20</v>
      </c>
      <c r="E126" s="1"/>
      <c r="F126" s="84" t="s">
        <v>46</v>
      </c>
      <c r="G126" s="85"/>
      <c r="H126" s="80" t="s">
        <v>57</v>
      </c>
      <c r="I126" s="80" t="s">
        <v>58</v>
      </c>
      <c r="J126" s="83" t="s">
        <v>49</v>
      </c>
      <c r="K126" s="83"/>
      <c r="L126" s="75" t="s">
        <v>59</v>
      </c>
      <c r="M126" s="75" t="s">
        <v>47</v>
      </c>
      <c r="N126" s="48" t="s">
        <v>48</v>
      </c>
    </row>
    <row r="127" spans="1:14" ht="14.1" customHeight="1" x14ac:dyDescent="0.25">
      <c r="A127" s="76" t="s">
        <v>9</v>
      </c>
      <c r="B127" s="77"/>
      <c r="C127" s="31">
        <v>2.5</v>
      </c>
      <c r="D127" s="32">
        <v>5</v>
      </c>
      <c r="E127" s="1"/>
      <c r="F127" s="86"/>
      <c r="G127" s="87"/>
      <c r="H127" s="81"/>
      <c r="I127" s="81"/>
      <c r="J127" s="82" t="s">
        <v>51</v>
      </c>
      <c r="K127" s="82"/>
      <c r="L127" s="74" t="s">
        <v>52</v>
      </c>
      <c r="M127" s="74" t="s">
        <v>51</v>
      </c>
      <c r="N127" s="50" t="s">
        <v>2</v>
      </c>
    </row>
    <row r="128" spans="1:14" ht="14.1" customHeight="1" x14ac:dyDescent="0.25">
      <c r="A128" s="125" t="s">
        <v>16</v>
      </c>
      <c r="B128" s="126"/>
      <c r="C128" s="33" t="s">
        <v>42</v>
      </c>
      <c r="D128" s="34" t="s">
        <v>18</v>
      </c>
      <c r="E128" s="1"/>
      <c r="F128" s="102" t="str">
        <f>A128</f>
        <v>Pré-moldadas</v>
      </c>
      <c r="G128" s="103"/>
      <c r="H128" s="108">
        <f>C129</f>
        <v>1.25</v>
      </c>
      <c r="I128" s="108">
        <f>D129</f>
        <v>2.5</v>
      </c>
      <c r="J128" s="117" t="s">
        <v>50</v>
      </c>
      <c r="K128" s="118"/>
      <c r="L128" s="111">
        <v>200</v>
      </c>
      <c r="M128" s="111">
        <f>L128*L128/1000000</f>
        <v>0.04</v>
      </c>
      <c r="N128" s="114">
        <f>L128*4/1000</f>
        <v>0.8</v>
      </c>
    </row>
    <row r="129" spans="1:14" ht="14.1" customHeight="1" x14ac:dyDescent="0.25">
      <c r="A129" s="127"/>
      <c r="B129" s="128"/>
      <c r="C129" s="31">
        <f>1+L128/800</f>
        <v>1.25</v>
      </c>
      <c r="D129" s="32">
        <f>2*C129</f>
        <v>2.5</v>
      </c>
      <c r="E129" s="1"/>
      <c r="F129" s="104"/>
      <c r="G129" s="105"/>
      <c r="H129" s="109"/>
      <c r="I129" s="109"/>
      <c r="J129" s="119"/>
      <c r="K129" s="120"/>
      <c r="L129" s="112"/>
      <c r="M129" s="112"/>
      <c r="N129" s="115"/>
    </row>
    <row r="130" spans="1:14" ht="14.1" customHeight="1" thickBot="1" x14ac:dyDescent="0.3">
      <c r="A130" s="78" t="s">
        <v>17</v>
      </c>
      <c r="B130" s="79"/>
      <c r="C130" s="36">
        <v>3</v>
      </c>
      <c r="D130" s="37">
        <v>6</v>
      </c>
      <c r="E130" s="1"/>
      <c r="F130" s="106"/>
      <c r="G130" s="107"/>
      <c r="H130" s="110"/>
      <c r="I130" s="110"/>
      <c r="J130" s="121"/>
      <c r="K130" s="122"/>
      <c r="L130" s="113"/>
      <c r="M130" s="113"/>
      <c r="N130" s="116"/>
    </row>
    <row r="131" spans="1:14" ht="14.1" customHeight="1" thickBo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4.1" customHeight="1" x14ac:dyDescent="0.25">
      <c r="A132" s="123" t="s">
        <v>24</v>
      </c>
      <c r="B132" s="123"/>
      <c r="C132" s="72" t="s">
        <v>0</v>
      </c>
      <c r="D132" s="45" t="s">
        <v>7</v>
      </c>
      <c r="E132" s="1"/>
      <c r="F132" s="123" t="s">
        <v>24</v>
      </c>
      <c r="G132" s="123"/>
      <c r="H132" s="72" t="s">
        <v>0</v>
      </c>
      <c r="I132" s="45" t="s">
        <v>7</v>
      </c>
      <c r="J132" s="1"/>
      <c r="K132" s="123" t="s">
        <v>24</v>
      </c>
      <c r="L132" s="123"/>
      <c r="M132" s="72" t="s">
        <v>0</v>
      </c>
      <c r="N132" s="45" t="s">
        <v>7</v>
      </c>
    </row>
    <row r="133" spans="1:14" ht="14.1" customHeight="1" thickBot="1" x14ac:dyDescent="0.3">
      <c r="A133" s="124"/>
      <c r="B133" s="124"/>
      <c r="C133" s="73" t="s">
        <v>40</v>
      </c>
      <c r="D133" s="73" t="s">
        <v>4</v>
      </c>
      <c r="E133" s="1"/>
      <c r="F133" s="124"/>
      <c r="G133" s="124"/>
      <c r="H133" s="73" t="s">
        <v>40</v>
      </c>
      <c r="I133" s="73" t="s">
        <v>4</v>
      </c>
      <c r="J133" s="1"/>
      <c r="K133" s="124"/>
      <c r="L133" s="124"/>
      <c r="M133" s="73" t="s">
        <v>40</v>
      </c>
      <c r="N133" s="73" t="s">
        <v>4</v>
      </c>
    </row>
    <row r="134" spans="1:14" ht="14.1" customHeight="1" x14ac:dyDescent="0.25">
      <c r="A134" s="38" t="s">
        <v>25</v>
      </c>
      <c r="B134" s="39"/>
      <c r="C134" s="59">
        <v>1</v>
      </c>
      <c r="D134" s="60">
        <v>1.4</v>
      </c>
      <c r="E134" s="1"/>
      <c r="F134" s="38" t="s">
        <v>30</v>
      </c>
      <c r="G134" s="39"/>
      <c r="H134" s="59">
        <v>0.4</v>
      </c>
      <c r="I134" s="60">
        <v>3</v>
      </c>
      <c r="J134" s="1"/>
      <c r="K134" s="38" t="s">
        <v>35</v>
      </c>
      <c r="L134" s="39"/>
      <c r="M134" s="59">
        <v>0.2</v>
      </c>
      <c r="N134" s="60">
        <v>6</v>
      </c>
    </row>
    <row r="135" spans="1:14" ht="14.1" customHeight="1" x14ac:dyDescent="0.25">
      <c r="A135" s="40" t="s">
        <v>26</v>
      </c>
      <c r="B135" s="41"/>
      <c r="C135" s="58">
        <v>0.8</v>
      </c>
      <c r="D135" s="61">
        <v>2</v>
      </c>
      <c r="E135" s="1"/>
      <c r="F135" s="40" t="s">
        <v>31</v>
      </c>
      <c r="G135" s="41"/>
      <c r="H135" s="58">
        <v>0.55000000000000004</v>
      </c>
      <c r="I135" s="61">
        <v>2.2000000000000002</v>
      </c>
      <c r="J135" s="1"/>
      <c r="K135" s="40" t="s">
        <v>36</v>
      </c>
      <c r="L135" s="41"/>
      <c r="M135" s="58">
        <v>0.35</v>
      </c>
      <c r="N135" s="61">
        <v>2.4</v>
      </c>
    </row>
    <row r="136" spans="1:14" ht="14.1" customHeight="1" x14ac:dyDescent="0.25">
      <c r="A136" s="40" t="s">
        <v>27</v>
      </c>
      <c r="B136" s="41"/>
      <c r="C136" s="58">
        <v>0.7</v>
      </c>
      <c r="D136" s="61">
        <v>2.4</v>
      </c>
      <c r="E136" s="1"/>
      <c r="F136" s="40" t="s">
        <v>32</v>
      </c>
      <c r="G136" s="41"/>
      <c r="H136" s="58">
        <v>0.45</v>
      </c>
      <c r="I136" s="61">
        <v>2.8</v>
      </c>
      <c r="J136" s="1"/>
      <c r="K136" s="40" t="s">
        <v>37</v>
      </c>
      <c r="L136" s="41"/>
      <c r="M136" s="58">
        <v>0.3</v>
      </c>
      <c r="N136" s="61">
        <v>2.8</v>
      </c>
    </row>
    <row r="137" spans="1:14" ht="14.1" customHeight="1" x14ac:dyDescent="0.25">
      <c r="A137" s="40" t="s">
        <v>28</v>
      </c>
      <c r="B137" s="41"/>
      <c r="C137" s="58">
        <v>0.6</v>
      </c>
      <c r="D137" s="61">
        <v>3</v>
      </c>
      <c r="E137" s="1"/>
      <c r="F137" s="40" t="s">
        <v>33</v>
      </c>
      <c r="G137" s="41"/>
      <c r="H137" s="58">
        <v>0.23</v>
      </c>
      <c r="I137" s="61">
        <v>3.4</v>
      </c>
      <c r="J137" s="1"/>
      <c r="K137" s="40" t="s">
        <v>38</v>
      </c>
      <c r="L137" s="41"/>
      <c r="M137" s="58">
        <v>0.22</v>
      </c>
      <c r="N137" s="61">
        <v>4</v>
      </c>
    </row>
    <row r="138" spans="1:14" ht="14.1" customHeight="1" thickBot="1" x14ac:dyDescent="0.3">
      <c r="A138" s="42" t="s">
        <v>29</v>
      </c>
      <c r="B138" s="43"/>
      <c r="C138" s="35">
        <v>0.5</v>
      </c>
      <c r="D138" s="62">
        <v>2.8</v>
      </c>
      <c r="E138" s="1"/>
      <c r="F138" s="42" t="s">
        <v>34</v>
      </c>
      <c r="G138" s="43"/>
      <c r="H138" s="35">
        <v>0.25</v>
      </c>
      <c r="I138" s="62">
        <v>3</v>
      </c>
      <c r="J138" s="1"/>
      <c r="K138" s="42" t="s">
        <v>39</v>
      </c>
      <c r="L138" s="43"/>
      <c r="M138" s="35">
        <v>0.33</v>
      </c>
      <c r="N138" s="62">
        <v>3</v>
      </c>
    </row>
    <row r="139" spans="1:14" ht="12" customHeight="1" x14ac:dyDescent="0.25">
      <c r="A139" s="100" t="s">
        <v>56</v>
      </c>
      <c r="B139" s="100"/>
      <c r="C139" s="100"/>
      <c r="D139" s="100"/>
      <c r="E139" s="100"/>
      <c r="F139" s="100"/>
      <c r="G139" s="100" t="s">
        <v>12</v>
      </c>
      <c r="H139" s="100"/>
      <c r="I139" s="100"/>
      <c r="J139" s="100"/>
      <c r="K139" s="101" t="s">
        <v>11</v>
      </c>
      <c r="L139" s="101"/>
      <c r="M139" s="101"/>
      <c r="N139" s="101"/>
    </row>
    <row r="140" spans="1:14" ht="12" customHeight="1" x14ac:dyDescent="0.25">
      <c r="A140" s="100"/>
      <c r="B140" s="100"/>
      <c r="C140" s="100"/>
      <c r="D140" s="100"/>
      <c r="E140" s="100"/>
      <c r="F140" s="100"/>
      <c r="G140" s="100"/>
      <c r="H140" s="100"/>
      <c r="I140" s="100"/>
      <c r="J140" s="100"/>
      <c r="K140" s="100"/>
      <c r="L140" s="100"/>
      <c r="M140" s="100"/>
      <c r="N140" s="100"/>
    </row>
  </sheetData>
  <mergeCells count="108">
    <mergeCell ref="A34:F35"/>
    <mergeCell ref="G34:J35"/>
    <mergeCell ref="K34:N35"/>
    <mergeCell ref="M23:M25"/>
    <mergeCell ref="N23:N25"/>
    <mergeCell ref="A25:B25"/>
    <mergeCell ref="A27:B28"/>
    <mergeCell ref="F27:G28"/>
    <mergeCell ref="K27:L28"/>
    <mergeCell ref="F23:G25"/>
    <mergeCell ref="H23:H25"/>
    <mergeCell ref="I23:I25"/>
    <mergeCell ref="J23:K25"/>
    <mergeCell ref="L23:L25"/>
    <mergeCell ref="A139:F140"/>
    <mergeCell ref="G139:J140"/>
    <mergeCell ref="K139:N140"/>
    <mergeCell ref="A1:N1"/>
    <mergeCell ref="C2:E2"/>
    <mergeCell ref="H3:I3"/>
    <mergeCell ref="J3:N3"/>
    <mergeCell ref="A20:D20"/>
    <mergeCell ref="F20:N20"/>
    <mergeCell ref="F21:G22"/>
    <mergeCell ref="H21:H22"/>
    <mergeCell ref="I21:I22"/>
    <mergeCell ref="J21:K21"/>
    <mergeCell ref="A22:B22"/>
    <mergeCell ref="J22:K22"/>
    <mergeCell ref="A23:B24"/>
    <mergeCell ref="L128:L130"/>
    <mergeCell ref="M128:M130"/>
    <mergeCell ref="N128:N130"/>
    <mergeCell ref="A130:B130"/>
    <mergeCell ref="A132:B133"/>
    <mergeCell ref="F132:G133"/>
    <mergeCell ref="K132:L133"/>
    <mergeCell ref="A128:B129"/>
    <mergeCell ref="F128:G130"/>
    <mergeCell ref="H128:H130"/>
    <mergeCell ref="I128:I130"/>
    <mergeCell ref="J128:K130"/>
    <mergeCell ref="H108:I108"/>
    <mergeCell ref="J108:N108"/>
    <mergeCell ref="A125:D125"/>
    <mergeCell ref="F125:N125"/>
    <mergeCell ref="F126:G127"/>
    <mergeCell ref="H126:H127"/>
    <mergeCell ref="I126:I127"/>
    <mergeCell ref="J126:K126"/>
    <mergeCell ref="A127:B127"/>
    <mergeCell ref="J127:K127"/>
    <mergeCell ref="A104:F105"/>
    <mergeCell ref="G104:J105"/>
    <mergeCell ref="K104:N105"/>
    <mergeCell ref="A106:N106"/>
    <mergeCell ref="C107:E107"/>
    <mergeCell ref="L93:L95"/>
    <mergeCell ref="M93:M95"/>
    <mergeCell ref="N93:N95"/>
    <mergeCell ref="A95:B95"/>
    <mergeCell ref="A97:B98"/>
    <mergeCell ref="F97:G98"/>
    <mergeCell ref="K97:L98"/>
    <mergeCell ref="A93:B94"/>
    <mergeCell ref="F93:G95"/>
    <mergeCell ref="H93:H95"/>
    <mergeCell ref="I93:I95"/>
    <mergeCell ref="J93:K95"/>
    <mergeCell ref="F91:G92"/>
    <mergeCell ref="H91:H92"/>
    <mergeCell ref="I91:I92"/>
    <mergeCell ref="J91:K91"/>
    <mergeCell ref="A92:B92"/>
    <mergeCell ref="J92:K92"/>
    <mergeCell ref="A71:N71"/>
    <mergeCell ref="C72:E72"/>
    <mergeCell ref="H73:I73"/>
    <mergeCell ref="J73:N73"/>
    <mergeCell ref="A90:D90"/>
    <mergeCell ref="F90:N90"/>
    <mergeCell ref="A69:F70"/>
    <mergeCell ref="G69:J70"/>
    <mergeCell ref="K69:N70"/>
    <mergeCell ref="F58:G60"/>
    <mergeCell ref="H58:H60"/>
    <mergeCell ref="I58:I60"/>
    <mergeCell ref="L58:L60"/>
    <mergeCell ref="M58:M60"/>
    <mergeCell ref="N58:N60"/>
    <mergeCell ref="J58:K60"/>
    <mergeCell ref="A62:B63"/>
    <mergeCell ref="F62:G63"/>
    <mergeCell ref="K62:L63"/>
    <mergeCell ref="A58:B59"/>
    <mergeCell ref="C37:E37"/>
    <mergeCell ref="H38:I38"/>
    <mergeCell ref="J38:N38"/>
    <mergeCell ref="A55:D55"/>
    <mergeCell ref="A36:N36"/>
    <mergeCell ref="F55:N55"/>
    <mergeCell ref="A57:B57"/>
    <mergeCell ref="A60:B60"/>
    <mergeCell ref="I56:I57"/>
    <mergeCell ref="J57:K57"/>
    <mergeCell ref="J56:K56"/>
    <mergeCell ref="F56:G57"/>
    <mergeCell ref="H56:H57"/>
  </mergeCells>
  <printOptions horizontalCentered="1" verticalCentered="1"/>
  <pageMargins left="0.51181102362204722" right="0.51181102362204722" top="0.98425196850393704" bottom="0.59055118110236227" header="0.31496062992125984" footer="0.31496062992125984"/>
  <pageSetup paperSize="9" orientation="landscape" horizontalDpi="0" verticalDpi="0" r:id="rId1"/>
  <rowBreaks count="3" manualBreakCount="3">
    <brk id="35" max="16383" man="1"/>
    <brk id="70" max="16383" man="1"/>
    <brk id="10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Mauro</dc:creator>
  <cp:lastModifiedBy>Usuário do Windows</cp:lastModifiedBy>
  <cp:lastPrinted>2017-09-19T16:06:38Z</cp:lastPrinted>
  <dcterms:created xsi:type="dcterms:W3CDTF">2016-11-01T16:00:27Z</dcterms:created>
  <dcterms:modified xsi:type="dcterms:W3CDTF">2017-09-19T16:06:44Z</dcterms:modified>
</cp:coreProperties>
</file>